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1700" windowHeight="8595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ЗВІТ'!$A$1:$U$118</definedName>
    <definedName name="_xlnm.Print_Area" localSheetId="0">'Для розрахунків'!$A$1:$U$118</definedName>
  </definedNames>
  <calcPr fullCalcOnLoad="1"/>
</workbook>
</file>

<file path=xl/sharedStrings.xml><?xml version="1.0" encoding="utf-8"?>
<sst xmlns="http://schemas.openxmlformats.org/spreadsheetml/2006/main" count="346" uniqueCount="145">
  <si>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</si>
  <si>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</si>
  <si>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</si>
  <si>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</si>
  <si>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</si>
  <si>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</si>
  <si>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</si>
  <si>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</si>
  <si>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</si>
  <si>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Баланс</t>
  </si>
  <si>
    <t>Форма N 1 </t>
  </si>
  <si>
    <t>Код за ДКУД  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</si>
  <si>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</si>
  <si>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</si>
  <si>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</si>
  <si>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</si>
  <si>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</si>
  <si>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активи:</t>
  </si>
  <si>
    <t>залишкова вартість</t>
  </si>
  <si>
    <t>первісна вартість</t>
  </si>
  <si>
    <t>накопичена амортизація</t>
  </si>
  <si>
    <t>Основні засоби:</t>
  </si>
  <si>
    <t>знос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</si>
  <si>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</si>
  <si>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</si>
  <si>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</si>
  <si>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</si>
  <si>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</si>
  <si>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</si>
  <si>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</si>
  <si>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</si>
  <si>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</si>
  <si>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</si>
  <si>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</si>
  <si>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резерв сумнівних боргів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</si>
  <si>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</si>
  <si>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</si>
  <si>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</si>
  <si>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</si>
  <si>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</si>
  <si>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</si>
  <si>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</si>
  <si>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</si>
  <si>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в національній валюті</t>
  </si>
  <si>
    <t>в іноземній валюті</t>
  </si>
  <si>
    <t>Інші оборотні активи</t>
  </si>
  <si>
    <t>Усього за розділом II</t>
  </si>
  <si>
    <t>III. Витрати майбутніх періодів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</si>
  <si>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</si>
  <si>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</si>
  <si>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</si>
  <si>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</si>
  <si>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</si>
  <si>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Інший 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</si>
  <si>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</si>
  <si>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</si>
  <si>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</si>
  <si>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</si>
  <si>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Забезпечення виплат персоналу</t>
  </si>
  <si>
    <t>Інші забезпечення</t>
  </si>
  <si>
    <t>III. Довгострокові зобов'язання</t>
  </si>
  <si>
    <t>Довгострокові кредити банків</t>
  </si>
  <si>
    <t>Інші довгострокові фінансові зобов'язання</t>
  </si>
  <si>
    <t>Відстрочені податкові зобов'язання</t>
  </si>
  <si>
    <t>Інші довгострокові зобов'язання</t>
  </si>
  <si>
    <t>Усього за розділом III</t>
  </si>
  <si>
    <t>IV. Поточні зобов'язання</t>
  </si>
  <si>
    <t>Короткострокові кредити банків</t>
  </si>
  <si>
    <t>Поточна заборгованість за довгостроковими зобов'язаннями</t>
  </si>
  <si>
    <t>Векселі видані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</si>
  <si>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</si>
  <si>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</si>
  <si>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</si>
  <si>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>з позабюджетних платежів</t>
  </si>
  <si>
    <t>зі страхування</t>
  </si>
  <si>
    <t>з оплати праці</t>
  </si>
  <si>
    <t>з учасниками</t>
  </si>
  <si>
    <t>Інші поточні зобов'язання</t>
  </si>
  <si>
    <t>Усього за розділом IV</t>
  </si>
  <si>
    <t>V. Доходи майбутніх періодів</t>
  </si>
  <si>
    <t xml:space="preserve">Головний бухгалтер </t>
  </si>
  <si>
    <t>КОДИ</t>
  </si>
  <si>
    <t>Адреса</t>
  </si>
  <si>
    <t>010</t>
  </si>
  <si>
    <t>011</t>
  </si>
  <si>
    <t>012</t>
  </si>
  <si>
    <t>020</t>
  </si>
  <si>
    <t>030</t>
  </si>
  <si>
    <t>031</t>
  </si>
  <si>
    <t>032</t>
  </si>
  <si>
    <t>040</t>
  </si>
  <si>
    <t>045</t>
  </si>
  <si>
    <t>050</t>
  </si>
  <si>
    <t>060</t>
  </si>
  <si>
    <t>070</t>
  </si>
  <si>
    <t>080</t>
  </si>
  <si>
    <t>01</t>
  </si>
  <si>
    <t>(</t>
  </si>
  <si>
    <t>)</t>
  </si>
  <si>
    <t>Дата (рік, місяць, число)</t>
  </si>
  <si>
    <t>на</t>
  </si>
  <si>
    <t>20</t>
  </si>
  <si>
    <t>р.</t>
  </si>
  <si>
    <t>035</t>
  </si>
  <si>
    <t>036</t>
  </si>
  <si>
    <t>037</t>
  </si>
  <si>
    <t>Довгострокові біологічні активи:</t>
  </si>
  <si>
    <t>справедлива (залишкова) вартість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</si>
  <si>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</si>
  <si>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</si>
  <si>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</si>
  <si>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</si>
  <si>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</si>
  <si>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Додаток
до Положення (стандарту) бухгалтерського обліку 2 "Баланс"</t>
  </si>
  <si>
    <t>II. Забезпечення майбутніх витрат і платежів</t>
  </si>
  <si>
    <t>Організаційно-правова форма господарювання</t>
  </si>
  <si>
    <t>за КОПФГ</t>
  </si>
  <si>
    <t>Незавершені капітальні інвестиції</t>
  </si>
  <si>
    <t>у тому числі в касі</t>
  </si>
  <si>
    <t>231</t>
  </si>
  <si>
    <r>
      <rPr>
        <b/>
        <sz val="9"/>
        <color indexed="10"/>
        <rFont val="Arial Cyr"/>
        <family val="0"/>
      </rPr>
      <t xml:space="preserve">Увага! </t>
    </r>
    <r>
      <rPr>
        <sz val="9"/>
        <rFont val="Arial Cyr"/>
        <family val="0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0"/>
      </rPr>
      <t>"Для розрахунків"</t>
    </r>
    <r>
      <rPr>
        <sz val="9"/>
        <rFont val="Arial Cyr"/>
        <family val="0"/>
      </rPr>
      <t xml:space="preserve">, щоб скласти звіт, а потім </t>
    </r>
    <r>
      <rPr>
        <b/>
        <sz val="9"/>
        <rFont val="Arial Cyr"/>
        <family val="0"/>
      </rPr>
      <t>роздрукувати ГОТОВИЙ ЗВІТ</t>
    </r>
    <r>
      <rPr>
        <sz val="9"/>
        <rFont val="Arial Cyr"/>
        <family val="0"/>
      </rPr>
      <t xml:space="preserve"> з однойменного листа.
</t>
    </r>
    <r>
      <rPr>
        <b/>
        <sz val="9"/>
        <rFont val="Arial Cyr"/>
        <family val="0"/>
      </rPr>
      <t>Формули</t>
    </r>
    <r>
      <rPr>
        <sz val="9"/>
        <rFont val="Arial Cyr"/>
        <family val="0"/>
      </rPr>
      <t xml:space="preserve">, що містяться в комірках даного листа, </t>
    </r>
    <r>
      <rPr>
        <b/>
        <sz val="9"/>
        <rFont val="Arial Cyr"/>
        <family val="0"/>
      </rPr>
      <t>захищені від змін</t>
    </r>
    <r>
      <rPr>
        <sz val="9"/>
        <rFont val="Arial Cyr"/>
        <family val="0"/>
      </rPr>
      <t xml:space="preserve">. 
Захист листа можна зняти за допомогою команди "Снять защиту листа"/"Unprotect Sheet" (меню "Сервис"/"Tools", підменю "Защита"/"Protection").
</t>
    </r>
    <r>
      <rPr>
        <b/>
        <sz val="9"/>
        <rFont val="Arial Cyr"/>
        <family val="0"/>
      </rPr>
      <t>'P.S.</t>
    </r>
    <r>
      <rPr>
        <sz val="9"/>
        <rFont val="Arial Cyr"/>
        <family val="0"/>
      </rPr>
      <t xml:space="preserve"> Дані примітки та колір комірок не друкуються.</t>
    </r>
  </si>
  <si>
    <r>
      <t>Цільове фінансування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</si>
  <si>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Визначається в порядку, встановленому спеціально уповноваженим центральним органом виконавчої влади у галузі статистики.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</si>
  <si>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 рядка 420 графа 4 Сума благодійної допомоги (421) ______________________.</t>
    </r>
  </si>
  <si>
    <r>
      <t>Середня кількість працівників</t>
    </r>
    <r>
      <rPr>
        <vertAlign val="superscript"/>
        <sz val="9"/>
        <rFont val="Times New Roman"/>
        <family val="1"/>
      </rPr>
      <t>1</t>
    </r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</si>
  <si>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</si>
  <si>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</si>
  <si>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</si>
  <si>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31 грудня</t>
  </si>
  <si>
    <t>12</t>
  </si>
  <si>
    <t>ТОВ "СТАНДАРТ"</t>
  </si>
  <si>
    <t>м. Київ, Подільський р- н</t>
  </si>
  <si>
    <t>Товариство з обмеженою відповідальністю</t>
  </si>
  <si>
    <t>Посередництво за договорами по цінних паперах або товарах</t>
  </si>
  <si>
    <t>7</t>
  </si>
  <si>
    <t>04071 м.Київ, вул.Верхній Вал, б.24</t>
  </si>
  <si>
    <t>V</t>
  </si>
  <si>
    <t>8038500000</t>
  </si>
  <si>
    <t>240</t>
  </si>
  <si>
    <t>31954068</t>
  </si>
  <si>
    <t>2013</t>
  </si>
  <si>
    <t>Ткачук М.А.</t>
  </si>
  <si>
    <t xml:space="preserve">Директор </t>
  </si>
  <si>
    <t>07774</t>
  </si>
  <si>
    <t>67.12.0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</si>
</sst>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indent="3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 quotePrefix="1">
      <alignment horizontal="left" vertical="center" wrapText="1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left" vertical="center"/>
    </xf>
    <xf numFmtId="3" fontId="0" fillId="0" borderId="16" xfId="0" applyNumberFormat="1" applyFont="1" applyBorder="1" applyAlignment="1" quotePrefix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 quotePrefix="1">
      <alignment horizontal="center" vertical="center" wrapText="1"/>
    </xf>
    <xf numFmtId="3" fontId="0" fillId="0" borderId="20" xfId="0" applyNumberFormat="1" applyFont="1" applyBorder="1" applyAlignment="1">
      <alignment horizontal="left" vertical="center" wrapText="1"/>
    </xf>
    <xf numFmtId="3" fontId="0" fillId="0" borderId="18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 horizontal="left" indent="3"/>
    </xf>
    <xf numFmtId="3" fontId="0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3" fontId="0" fillId="0" borderId="12" xfId="0" applyNumberFormat="1" applyFont="1" applyFill="1" applyBorder="1" applyAlignment="1" applyProtection="1">
      <alignment horizontal="right" vertical="center"/>
      <protection hidden="1"/>
    </xf>
    <xf numFmtId="3" fontId="0" fillId="0" borderId="13" xfId="0" applyNumberFormat="1" applyFont="1" applyFill="1" applyBorder="1" applyAlignment="1" applyProtection="1">
      <alignment horizontal="left" vertical="center"/>
      <protection hidden="1"/>
    </xf>
    <xf numFmtId="3" fontId="0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17" xfId="0" applyNumberFormat="1" applyFont="1" applyFill="1" applyBorder="1" applyAlignment="1" applyProtection="1">
      <alignment horizontal="left" vertical="center" wrapText="1"/>
      <protection hidden="1"/>
    </xf>
    <xf numFmtId="3" fontId="0" fillId="0" borderId="15" xfId="0" applyNumberFormat="1" applyFont="1" applyFill="1" applyBorder="1" applyAlignment="1" applyProtection="1">
      <alignment horizontal="right" vertical="center"/>
      <protection hidden="1"/>
    </xf>
    <xf numFmtId="3" fontId="0" fillId="0" borderId="17" xfId="0" applyNumberFormat="1" applyFont="1" applyFill="1" applyBorder="1" applyAlignment="1" applyProtection="1">
      <alignment horizontal="left" vertical="center"/>
      <protection hidden="1"/>
    </xf>
    <xf numFmtId="3" fontId="0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8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20" xfId="0" applyNumberFormat="1" applyFont="1" applyFill="1" applyBorder="1" applyAlignment="1" applyProtection="1">
      <alignment horizontal="left" vertical="center" wrapText="1"/>
      <protection hidden="1"/>
    </xf>
    <xf numFmtId="3" fontId="0" fillId="0" borderId="18" xfId="0" applyNumberFormat="1" applyFont="1" applyFill="1" applyBorder="1" applyAlignment="1" applyProtection="1">
      <alignment horizontal="right" vertical="center"/>
      <protection hidden="1"/>
    </xf>
    <xf numFmtId="3" fontId="0" fillId="0" borderId="20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Alignment="1" applyProtection="1">
      <alignment horizontal="left" indent="3"/>
      <protection/>
    </xf>
    <xf numFmtId="49" fontId="0" fillId="0" borderId="0" xfId="0" applyNumberFormat="1" applyFont="1" applyFill="1" applyBorder="1" applyAlignment="1" applyProtection="1">
      <alignment horizontal="left" indent="3"/>
      <protection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NumberFormat="1" applyFont="1" applyFill="1" applyAlignment="1" applyProtection="1">
      <alignment horizontal="left" indent="3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indent="3"/>
      <protection/>
    </xf>
    <xf numFmtId="0" fontId="0" fillId="0" borderId="0" xfId="0" applyNumberFormat="1" applyFont="1" applyFill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49" fontId="0" fillId="0" borderId="0" xfId="0" applyNumberFormat="1" applyFont="1" applyFill="1" applyAlignment="1">
      <alignment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right" vertical="top"/>
    </xf>
    <xf numFmtId="49" fontId="3" fillId="0" borderId="19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 applyProtection="1">
      <alignment vertical="top"/>
      <protection/>
    </xf>
    <xf numFmtId="49" fontId="3" fillId="0" borderId="0" xfId="0" applyNumberFormat="1" applyFont="1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vertical="top"/>
      <protection/>
    </xf>
    <xf numFmtId="49" fontId="3" fillId="0" borderId="0" xfId="0" applyNumberFormat="1" applyFont="1" applyFill="1" applyAlignment="1" applyProtection="1">
      <alignment horizontal="right" vertical="top"/>
      <protection/>
    </xf>
    <xf numFmtId="49" fontId="3" fillId="0" borderId="19" xfId="0" applyNumberFormat="1" applyFont="1" applyFill="1" applyBorder="1" applyAlignment="1" applyProtection="1">
      <alignment horizontal="left" vertical="top"/>
      <protection hidden="1"/>
    </xf>
    <xf numFmtId="49" fontId="3" fillId="0" borderId="0" xfId="0" applyNumberFormat="1" applyFont="1" applyFill="1" applyAlignment="1" applyProtection="1">
      <alignment horizontal="left" vertical="top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 wrapText="1" indent="2"/>
    </xf>
    <xf numFmtId="49" fontId="0" fillId="0" borderId="0" xfId="0" applyNumberFormat="1" applyFont="1" applyAlignment="1">
      <alignment horizontal="left" vertical="center" wrapText="1" indent="2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 wrapText="1" indent="2"/>
    </xf>
    <xf numFmtId="0" fontId="0" fillId="0" borderId="0" xfId="0" applyNumberFormat="1" applyFont="1" applyAlignment="1">
      <alignment horizontal="left" vertical="center" wrapText="1" indent="2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vertical="top"/>
      <protection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0" fillId="0" borderId="15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 wrapText="1" indent="1"/>
    </xf>
    <xf numFmtId="49" fontId="0" fillId="0" borderId="15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  <xf numFmtId="3" fontId="0" fillId="0" borderId="11" xfId="0" applyNumberFormat="1" applyFont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 indent="2"/>
    </xf>
    <xf numFmtId="49" fontId="0" fillId="0" borderId="25" xfId="0" applyNumberFormat="1" applyFont="1" applyBorder="1" applyAlignment="1">
      <alignment horizontal="left" vertical="center" wrapText="1" indent="2"/>
    </xf>
    <xf numFmtId="49" fontId="0" fillId="0" borderId="26" xfId="0" applyNumberFormat="1" applyFont="1" applyBorder="1" applyAlignment="1">
      <alignment horizontal="left" vertical="center" wrapText="1" indent="2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justify" vertical="center" wrapText="1"/>
    </xf>
    <xf numFmtId="49" fontId="0" fillId="0" borderId="19" xfId="0" applyNumberFormat="1" applyFont="1" applyBorder="1" applyAlignment="1">
      <alignment horizontal="left" vertical="center" wrapText="1" indent="1"/>
    </xf>
    <xf numFmtId="49" fontId="0" fillId="0" borderId="0" xfId="0" applyNumberFormat="1" applyFont="1" applyAlignment="1">
      <alignment horizontal="right" vertical="top" wrapText="1"/>
    </xf>
    <xf numFmtId="49" fontId="3" fillId="0" borderId="19" xfId="0" applyNumberFormat="1" applyFont="1" applyBorder="1" applyAlignment="1">
      <alignment horizontal="center" vertical="top"/>
    </xf>
    <xf numFmtId="49" fontId="0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 indent="1"/>
    </xf>
    <xf numFmtId="49" fontId="2" fillId="0" borderId="19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 quotePrefix="1">
      <alignment horizontal="center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indent="3"/>
    </xf>
    <xf numFmtId="49" fontId="0" fillId="0" borderId="19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 quotePrefix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 indent="2"/>
    </xf>
    <xf numFmtId="3" fontId="0" fillId="0" borderId="15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NumberFormat="1" applyFont="1" applyBorder="1" applyAlignment="1">
      <alignment horizontal="right"/>
    </xf>
    <xf numFmtId="0" fontId="0" fillId="0" borderId="24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0" xfId="0" applyNumberFormat="1" applyFont="1" applyAlignment="1">
      <alignment vertical="center" wrapText="1"/>
    </xf>
    <xf numFmtId="0" fontId="0" fillId="0" borderId="16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19" xfId="0" applyNumberFormat="1" applyFont="1" applyFill="1" applyBorder="1" applyAlignment="1" applyProtection="1">
      <alignment horizontal="left"/>
      <protection hidden="1"/>
    </xf>
    <xf numFmtId="3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0" fillId="0" borderId="25" xfId="0" applyNumberFormat="1" applyFont="1" applyFill="1" applyBorder="1" applyAlignment="1" applyProtection="1">
      <alignment horizontal="left" vertical="center" wrapText="1" indent="2"/>
      <protection/>
    </xf>
    <xf numFmtId="49" fontId="0" fillId="0" borderId="26" xfId="0" applyNumberFormat="1" applyFont="1" applyFill="1" applyBorder="1" applyAlignment="1" applyProtection="1">
      <alignment horizontal="left" vertical="center" wrapText="1" indent="2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25" xfId="0" applyNumberFormat="1" applyFont="1" applyFill="1" applyBorder="1" applyAlignment="1" applyProtection="1">
      <alignment horizontal="left" vertical="center" wrapText="1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25" xfId="0" applyNumberFormat="1" applyFont="1" applyFill="1" applyBorder="1" applyAlignment="1" applyProtection="1">
      <alignment horizontal="left" vertical="center" wrapText="1"/>
      <protection/>
    </xf>
    <xf numFmtId="49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indent="3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ill="1" applyBorder="1" applyAlignment="1" applyProtection="1">
      <alignment/>
      <protection hidden="1"/>
    </xf>
    <xf numFmtId="3" fontId="0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6" xfId="0" applyNumberFormat="1" applyFill="1" applyBorder="1" applyAlignment="1" applyProtection="1">
      <alignment/>
      <protection hidden="1"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Font="1" applyFill="1" applyAlignment="1" applyProtection="1">
      <alignment horizontal="right"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24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top"/>
      <protection hidden="1"/>
    </xf>
    <xf numFmtId="0" fontId="3" fillId="0" borderId="19" xfId="0" applyNumberFormat="1" applyFont="1" applyFill="1" applyBorder="1" applyAlignment="1" applyProtection="1">
      <alignment horizontal="center" vertical="top"/>
      <protection hidden="1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7" fillId="34" borderId="0" xfId="52" applyFont="1" applyFill="1" applyAlignment="1" quotePrefix="1">
      <alignment horizontal="justify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19" xfId="0" applyNumberFormat="1" applyFill="1" applyBorder="1" applyAlignment="1" applyProtection="1">
      <alignment horizontal="left" wrapText="1"/>
      <protection hidden="1"/>
    </xf>
    <xf numFmtId="0" fontId="0" fillId="0" borderId="19" xfId="0" applyNumberFormat="1" applyFill="1" applyBorder="1" applyAlignment="1" applyProtection="1">
      <alignment horizontal="left" wrapText="1"/>
      <protection hidden="1"/>
    </xf>
    <xf numFmtId="49" fontId="0" fillId="0" borderId="19" xfId="0" applyNumberFormat="1" applyFont="1" applyFill="1" applyBorder="1" applyAlignment="1" applyProtection="1">
      <alignment horizontal="left" vertical="center" wrapText="1" inden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118</xdr:row>
      <xdr:rowOff>0</xdr:rowOff>
    </xdr:from>
    <xdr:to>
      <xdr:col>15</xdr:col>
      <xdr:colOff>28575</xdr:colOff>
      <xdr:row>118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57150" y="20478750"/>
          <a:ext cx="4943475" cy="0"/>
          <a:chOff x="6" y="75"/>
          <a:chExt cx="519" cy="3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2095286" y="-17716664"/>
            <a:ext cx="42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7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118</xdr:row>
      <xdr:rowOff>0</xdr:rowOff>
    </xdr:from>
    <xdr:to>
      <xdr:col>15</xdr:col>
      <xdr:colOff>9525</xdr:colOff>
      <xdr:row>118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38100" y="20716875"/>
          <a:ext cx="4943475" cy="0"/>
          <a:chOff x="6" y="75"/>
          <a:chExt cx="519" cy="33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2076236" y="-17716664"/>
            <a:ext cx="42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10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showGridLines="0" showZeros="0" tabSelected="1" zoomScalePageLayoutView="0" workbookViewId="0" topLeftCell="A1">
      <selection activeCell="Q9" sqref="Q9:U9"/>
    </sheetView>
  </sheetViews>
  <sheetFormatPr defaultColWidth="9.33203125" defaultRowHeight="12.75"/>
  <cols>
    <col min="1" max="1" width="5.66015625" style="1" customWidth="1"/>
    <col min="2" max="2" width="5.33203125" style="1" customWidth="1"/>
    <col min="3" max="11" width="5" style="1" customWidth="1"/>
    <col min="12" max="12" width="5.16015625" style="1" customWidth="1"/>
    <col min="13" max="13" width="7.16015625" style="1" bestFit="1" customWidth="1"/>
    <col min="14" max="14" width="1.83203125" style="1" customWidth="1"/>
    <col min="15" max="15" width="16.83203125" style="10" customWidth="1"/>
    <col min="16" max="16" width="1.83203125" style="1" customWidth="1"/>
    <col min="17" max="17" width="1.83203125" style="0" customWidth="1"/>
    <col min="18" max="18" width="4.83203125" style="1" customWidth="1"/>
    <col min="19" max="19" width="6.5" style="1" customWidth="1"/>
    <col min="20" max="20" width="5" style="1" customWidth="1"/>
    <col min="21" max="21" width="1.83203125" style="1" customWidth="1"/>
    <col min="22" max="22" width="7.16015625" style="41" customWidth="1"/>
    <col min="23" max="23" width="10.83203125" style="1" customWidth="1"/>
    <col min="24" max="26" width="11" style="1" customWidth="1"/>
    <col min="27" max="16384" width="9.33203125" style="1" customWidth="1"/>
  </cols>
  <sheetData>
    <row r="1" spans="11:21" ht="36" customHeight="1">
      <c r="K1" s="18"/>
      <c r="L1" s="212" t="s">
        <v>113</v>
      </c>
      <c r="M1" s="212"/>
      <c r="N1" s="212"/>
      <c r="O1" s="212"/>
      <c r="P1" s="212"/>
      <c r="Q1" s="212"/>
      <c r="R1" s="212"/>
      <c r="S1" s="212"/>
      <c r="T1" s="212"/>
      <c r="U1" s="212"/>
    </row>
    <row r="2" spans="1:26" s="4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O2" s="12"/>
      <c r="P2" s="12"/>
      <c r="Q2" s="209" t="s">
        <v>81</v>
      </c>
      <c r="R2" s="210"/>
      <c r="S2" s="210"/>
      <c r="T2" s="210"/>
      <c r="U2" s="211"/>
      <c r="V2" s="42"/>
      <c r="W2" s="1"/>
      <c r="X2" s="1"/>
      <c r="Y2" s="1"/>
      <c r="Z2" s="1"/>
    </row>
    <row r="3" spans="1:26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13" t="s">
        <v>99</v>
      </c>
      <c r="N3" s="213"/>
      <c r="O3" s="213"/>
      <c r="P3" s="51"/>
      <c r="Q3" s="145" t="s">
        <v>140</v>
      </c>
      <c r="R3" s="146"/>
      <c r="S3" s="17" t="s">
        <v>96</v>
      </c>
      <c r="T3" s="145" t="s">
        <v>96</v>
      </c>
      <c r="U3" s="146"/>
      <c r="V3" s="43"/>
      <c r="W3" s="1"/>
      <c r="X3" s="1"/>
      <c r="Y3" s="1"/>
      <c r="Z3" s="1"/>
    </row>
    <row r="4" spans="1:26" s="4" customFormat="1" ht="12.75" customHeight="1">
      <c r="A4" s="164" t="s">
        <v>0</v>
      </c>
      <c r="B4" s="164"/>
      <c r="C4" s="164"/>
      <c r="D4" s="165" t="s">
        <v>130</v>
      </c>
      <c r="E4" s="165"/>
      <c r="F4" s="165"/>
      <c r="G4" s="165"/>
      <c r="H4" s="165"/>
      <c r="I4" s="165"/>
      <c r="J4" s="165"/>
      <c r="K4" s="165"/>
      <c r="L4" s="165"/>
      <c r="M4" s="165"/>
      <c r="O4" s="13" t="s">
        <v>1</v>
      </c>
      <c r="P4" s="13"/>
      <c r="Q4" s="145" t="s">
        <v>139</v>
      </c>
      <c r="R4" s="148"/>
      <c r="S4" s="148"/>
      <c r="T4" s="148"/>
      <c r="U4" s="146"/>
      <c r="V4" s="44"/>
      <c r="W4" s="6"/>
      <c r="X4" s="6"/>
      <c r="Y4" s="6"/>
      <c r="Z4" s="6"/>
    </row>
    <row r="5" spans="1:26" s="4" customFormat="1" ht="12.75" customHeight="1">
      <c r="A5" s="164" t="s">
        <v>2</v>
      </c>
      <c r="B5" s="164"/>
      <c r="C5" s="165" t="s">
        <v>131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O5" s="13" t="s">
        <v>3</v>
      </c>
      <c r="P5" s="16"/>
      <c r="Q5" s="145" t="s">
        <v>137</v>
      </c>
      <c r="R5" s="148"/>
      <c r="S5" s="148"/>
      <c r="T5" s="148"/>
      <c r="U5" s="146"/>
      <c r="V5" s="44"/>
      <c r="W5" s="6"/>
      <c r="X5" s="6"/>
      <c r="Y5" s="6"/>
      <c r="Z5" s="6"/>
    </row>
    <row r="6" spans="1:22" s="4" customFormat="1" ht="36.75" customHeight="1">
      <c r="A6" s="205" t="s">
        <v>115</v>
      </c>
      <c r="B6" s="205"/>
      <c r="C6" s="205"/>
      <c r="D6" s="205"/>
      <c r="E6" s="205"/>
      <c r="F6" s="205"/>
      <c r="G6" s="205"/>
      <c r="H6" s="205"/>
      <c r="I6" s="205"/>
      <c r="J6" s="169" t="s">
        <v>132</v>
      </c>
      <c r="K6" s="169"/>
      <c r="L6" s="169"/>
      <c r="M6" s="169"/>
      <c r="O6" s="13" t="s">
        <v>116</v>
      </c>
      <c r="P6" s="16"/>
      <c r="Q6" s="145" t="s">
        <v>138</v>
      </c>
      <c r="R6" s="148"/>
      <c r="S6" s="148"/>
      <c r="T6" s="148"/>
      <c r="U6" s="146"/>
      <c r="V6" s="44"/>
    </row>
    <row r="7" spans="1:22" s="4" customFormat="1" ht="12.75" customHeight="1">
      <c r="A7" s="164" t="s">
        <v>4</v>
      </c>
      <c r="B7" s="164"/>
      <c r="C7" s="164"/>
      <c r="D7" s="164"/>
      <c r="E7" s="164"/>
      <c r="F7" s="164"/>
      <c r="G7" s="170"/>
      <c r="H7" s="170"/>
      <c r="I7" s="170"/>
      <c r="J7" s="170"/>
      <c r="K7" s="170"/>
      <c r="L7" s="170"/>
      <c r="M7" s="170"/>
      <c r="O7" s="13" t="s">
        <v>5</v>
      </c>
      <c r="P7" s="16"/>
      <c r="Q7" s="206" t="s">
        <v>143</v>
      </c>
      <c r="R7" s="207"/>
      <c r="S7" s="207"/>
      <c r="T7" s="207"/>
      <c r="U7" s="208"/>
      <c r="V7" s="44"/>
    </row>
    <row r="8" spans="1:22" s="4" customFormat="1" ht="36.75" customHeight="1">
      <c r="A8" s="164" t="s">
        <v>6</v>
      </c>
      <c r="B8" s="164"/>
      <c r="C8" s="164"/>
      <c r="D8" s="164"/>
      <c r="E8" s="164"/>
      <c r="F8" s="164"/>
      <c r="G8" s="149" t="s">
        <v>133</v>
      </c>
      <c r="H8" s="149"/>
      <c r="I8" s="149"/>
      <c r="J8" s="149"/>
      <c r="K8" s="149"/>
      <c r="L8" s="149"/>
      <c r="M8" s="149"/>
      <c r="O8" s="13" t="s">
        <v>7</v>
      </c>
      <c r="P8" s="16"/>
      <c r="Q8" s="145" t="s">
        <v>144</v>
      </c>
      <c r="R8" s="148"/>
      <c r="S8" s="148"/>
      <c r="T8" s="148"/>
      <c r="U8" s="146"/>
      <c r="V8" s="44"/>
    </row>
    <row r="9" spans="1:26" s="114" customFormat="1" ht="12" customHeight="1">
      <c r="A9" s="147" t="s">
        <v>124</v>
      </c>
      <c r="B9" s="147"/>
      <c r="C9" s="147"/>
      <c r="D9" s="147"/>
      <c r="E9" s="147"/>
      <c r="F9" s="147"/>
      <c r="G9" s="168" t="s">
        <v>134</v>
      </c>
      <c r="H9" s="168"/>
      <c r="I9" s="168"/>
      <c r="J9" s="168"/>
      <c r="K9" s="168"/>
      <c r="L9" s="168"/>
      <c r="M9" s="168"/>
      <c r="O9" s="119"/>
      <c r="P9" s="119"/>
      <c r="Q9" s="206"/>
      <c r="R9" s="207"/>
      <c r="S9" s="207"/>
      <c r="T9" s="207"/>
      <c r="U9" s="208"/>
      <c r="W9" s="4"/>
      <c r="X9" s="4"/>
      <c r="Y9" s="4"/>
      <c r="Z9" s="4"/>
    </row>
    <row r="10" spans="1:26" s="114" customFormat="1" ht="14.25" customHeight="1">
      <c r="A10" s="152" t="s">
        <v>8</v>
      </c>
      <c r="B10" s="152"/>
      <c r="C10" s="152"/>
      <c r="D10" s="152"/>
      <c r="E10" s="152"/>
      <c r="G10" s="153"/>
      <c r="H10" s="153"/>
      <c r="I10" s="153"/>
      <c r="J10" s="153"/>
      <c r="K10" s="153"/>
      <c r="L10" s="153"/>
      <c r="M10" s="153"/>
      <c r="N10" s="115"/>
      <c r="O10" s="119"/>
      <c r="P10" s="119"/>
      <c r="Q10" s="206"/>
      <c r="R10" s="207"/>
      <c r="S10" s="207"/>
      <c r="T10" s="207"/>
      <c r="U10" s="208"/>
      <c r="W10" s="4"/>
      <c r="X10" s="4"/>
      <c r="Y10" s="4"/>
      <c r="Z10" s="4"/>
    </row>
    <row r="11" spans="1:26" s="114" customFormat="1" ht="12" customHeight="1">
      <c r="A11" s="154" t="s">
        <v>82</v>
      </c>
      <c r="B11" s="154"/>
      <c r="C11" s="171" t="s">
        <v>135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16"/>
      <c r="O11" s="117"/>
      <c r="P11" s="117"/>
      <c r="Q11" s="117"/>
      <c r="R11" s="120"/>
      <c r="S11" s="120"/>
      <c r="W11" s="4"/>
      <c r="X11" s="4"/>
      <c r="Y11" s="4"/>
      <c r="Z11" s="4"/>
    </row>
    <row r="12" spans="1:26" s="111" customFormat="1" ht="12" customHeight="1">
      <c r="A12" s="154" t="s">
        <v>125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18"/>
      <c r="O12" s="118"/>
      <c r="P12" s="121"/>
      <c r="Q12" s="121"/>
      <c r="R12" s="121"/>
      <c r="S12" s="121"/>
      <c r="W12" s="4"/>
      <c r="X12" s="4"/>
      <c r="Y12" s="4"/>
      <c r="Z12" s="4"/>
    </row>
    <row r="13" spans="1:26" s="111" customFormat="1" ht="12" customHeight="1">
      <c r="A13" s="154" t="s">
        <v>126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18"/>
      <c r="O13" s="122"/>
      <c r="P13" s="121"/>
      <c r="Q13" s="150" t="s">
        <v>136</v>
      </c>
      <c r="R13" s="151"/>
      <c r="S13" s="121"/>
      <c r="W13" s="4"/>
      <c r="X13" s="4"/>
      <c r="Y13" s="4"/>
      <c r="Z13" s="4"/>
    </row>
    <row r="14" spans="1:26" s="111" customFormat="1" ht="12" customHeight="1">
      <c r="A14" s="154" t="s">
        <v>127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18"/>
      <c r="O14" s="123"/>
      <c r="P14" s="121"/>
      <c r="Q14" s="150"/>
      <c r="R14" s="151"/>
      <c r="S14" s="121"/>
      <c r="W14" s="4"/>
      <c r="X14" s="4"/>
      <c r="Y14" s="4"/>
      <c r="Z14" s="4"/>
    </row>
    <row r="15" spans="1:26" s="96" customFormat="1" ht="24.75" customHeight="1">
      <c r="A15" s="92"/>
      <c r="B15" s="93"/>
      <c r="C15" s="93"/>
      <c r="D15" s="93"/>
      <c r="E15" s="93"/>
      <c r="F15" s="93"/>
      <c r="G15" s="93"/>
      <c r="H15" s="93"/>
      <c r="I15" s="93" t="s">
        <v>9</v>
      </c>
      <c r="J15" s="92"/>
      <c r="K15" s="93"/>
      <c r="L15" s="93"/>
      <c r="M15" s="93"/>
      <c r="N15" s="93"/>
      <c r="O15" s="93"/>
      <c r="P15" s="93"/>
      <c r="Q15" s="94"/>
      <c r="R15" s="93"/>
      <c r="S15" s="93"/>
      <c r="T15" s="93"/>
      <c r="U15" s="92"/>
      <c r="V15" s="95"/>
      <c r="W15" s="4"/>
      <c r="X15" s="4"/>
      <c r="Y15" s="4"/>
      <c r="Z15" s="4"/>
    </row>
    <row r="16" spans="2:26" s="92" customFormat="1" ht="15.75" customHeight="1">
      <c r="B16" s="93"/>
      <c r="C16" s="93"/>
      <c r="D16" s="93" t="s">
        <v>100</v>
      </c>
      <c r="E16" s="167" t="s">
        <v>128</v>
      </c>
      <c r="F16" s="167"/>
      <c r="G16" s="167"/>
      <c r="H16" s="167"/>
      <c r="I16" s="167"/>
      <c r="J16" s="167"/>
      <c r="K16" s="97" t="s">
        <v>101</v>
      </c>
      <c r="L16" s="98" t="s">
        <v>129</v>
      </c>
      <c r="M16" s="99" t="s">
        <v>102</v>
      </c>
      <c r="N16" s="93"/>
      <c r="O16" s="93"/>
      <c r="P16" s="93"/>
      <c r="Q16" s="94"/>
      <c r="R16" s="93"/>
      <c r="S16" s="93"/>
      <c r="T16" s="93"/>
      <c r="V16" s="100"/>
      <c r="W16" s="4"/>
      <c r="X16" s="4"/>
      <c r="Y16" s="4"/>
      <c r="Z16" s="4"/>
    </row>
    <row r="17" spans="1:26" s="52" customFormat="1" ht="7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"/>
      <c r="P17" s="1"/>
      <c r="Q17"/>
      <c r="R17" s="1"/>
      <c r="S17" s="1"/>
      <c r="T17" s="1"/>
      <c r="U17" s="1"/>
      <c r="V17" s="53"/>
      <c r="W17" s="4"/>
      <c r="X17" s="4"/>
      <c r="Y17" s="4"/>
      <c r="Z17" s="4"/>
    </row>
    <row r="18" spans="9:26" ht="11.25" customHeight="1">
      <c r="I18" s="25" t="s">
        <v>10</v>
      </c>
      <c r="J18" s="25"/>
      <c r="K18" s="25"/>
      <c r="L18" s="25"/>
      <c r="M18" s="166" t="s">
        <v>11</v>
      </c>
      <c r="N18" s="166"/>
      <c r="O18" s="166"/>
      <c r="P18" s="166"/>
      <c r="Q18" s="157">
        <v>1801001</v>
      </c>
      <c r="R18" s="157"/>
      <c r="S18" s="157"/>
      <c r="T18" s="157"/>
      <c r="U18" s="157"/>
      <c r="W18" s="4"/>
      <c r="X18" s="4"/>
      <c r="Y18" s="4"/>
      <c r="Z18" s="4"/>
    </row>
    <row r="19" spans="23:26" ht="4.5" customHeight="1">
      <c r="W19" s="4"/>
      <c r="X19" s="4"/>
      <c r="Y19" s="4"/>
      <c r="Z19" s="4"/>
    </row>
    <row r="20" spans="1:26" ht="25.5">
      <c r="A20" s="161" t="s">
        <v>12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5" t="s">
        <v>13</v>
      </c>
      <c r="N20" s="176" t="s">
        <v>14</v>
      </c>
      <c r="O20" s="176"/>
      <c r="P20" s="176"/>
      <c r="Q20" s="176" t="s">
        <v>15</v>
      </c>
      <c r="R20" s="176"/>
      <c r="S20" s="176"/>
      <c r="T20" s="176"/>
      <c r="U20" s="176"/>
      <c r="W20" s="4"/>
      <c r="X20" s="4"/>
      <c r="Y20" s="4"/>
      <c r="Z20" s="4"/>
    </row>
    <row r="21" spans="1:26" s="6" customFormat="1" ht="12.75">
      <c r="A21" s="161">
        <v>1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3"/>
      <c r="M21" s="5">
        <v>2</v>
      </c>
      <c r="N21" s="176">
        <v>3</v>
      </c>
      <c r="O21" s="176"/>
      <c r="P21" s="176"/>
      <c r="Q21" s="176">
        <v>4</v>
      </c>
      <c r="R21" s="176"/>
      <c r="S21" s="176"/>
      <c r="T21" s="176"/>
      <c r="U21" s="176"/>
      <c r="V21" s="45"/>
      <c r="W21" s="4"/>
      <c r="X21" s="4"/>
      <c r="Y21" s="4"/>
      <c r="Z21" s="4"/>
    </row>
    <row r="22" spans="1:26" s="6" customFormat="1" ht="12.75">
      <c r="A22" s="178" t="s">
        <v>16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80"/>
      <c r="M22" s="11"/>
      <c r="N22" s="172"/>
      <c r="O22" s="172"/>
      <c r="P22" s="172"/>
      <c r="Q22" s="155"/>
      <c r="R22" s="155"/>
      <c r="S22" s="155"/>
      <c r="T22" s="155"/>
      <c r="U22" s="155"/>
      <c r="V22" s="45"/>
      <c r="W22" s="4"/>
      <c r="X22" s="4"/>
      <c r="Y22" s="4"/>
      <c r="Z22" s="4"/>
    </row>
    <row r="23" spans="1:22" s="4" customFormat="1" ht="12.75">
      <c r="A23" s="181" t="s">
        <v>17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3"/>
      <c r="M23" s="11"/>
      <c r="N23" s="172"/>
      <c r="O23" s="172"/>
      <c r="P23" s="172"/>
      <c r="Q23" s="155"/>
      <c r="R23" s="155"/>
      <c r="S23" s="155"/>
      <c r="T23" s="155"/>
      <c r="U23" s="155"/>
      <c r="V23" s="46"/>
    </row>
    <row r="24" spans="1:22" s="4" customFormat="1" ht="12.75">
      <c r="A24" s="158" t="s">
        <v>18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60"/>
      <c r="M24" s="11" t="s">
        <v>83</v>
      </c>
      <c r="N24" s="177">
        <f>N25-O26</f>
        <v>0</v>
      </c>
      <c r="O24" s="177"/>
      <c r="P24" s="177"/>
      <c r="Q24" s="156">
        <f>Q25-R26</f>
        <v>0</v>
      </c>
      <c r="R24" s="156"/>
      <c r="S24" s="156"/>
      <c r="T24" s="156"/>
      <c r="U24" s="156"/>
      <c r="V24" s="46"/>
    </row>
    <row r="25" spans="1:22" s="4" customFormat="1" ht="12.75">
      <c r="A25" s="158" t="s">
        <v>19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60"/>
      <c r="M25" s="11" t="s">
        <v>84</v>
      </c>
      <c r="N25" s="172"/>
      <c r="O25" s="172"/>
      <c r="P25" s="172"/>
      <c r="Q25" s="155"/>
      <c r="R25" s="155"/>
      <c r="S25" s="155"/>
      <c r="T25" s="155"/>
      <c r="U25" s="155"/>
      <c r="V25" s="46"/>
    </row>
    <row r="26" spans="1:22" s="4" customFormat="1" ht="12.75">
      <c r="A26" s="158" t="s">
        <v>20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11" t="s">
        <v>85</v>
      </c>
      <c r="N26" s="19" t="s">
        <v>97</v>
      </c>
      <c r="O26" s="15"/>
      <c r="P26" s="20" t="s">
        <v>98</v>
      </c>
      <c r="Q26" s="21" t="s">
        <v>97</v>
      </c>
      <c r="R26" s="173"/>
      <c r="S26" s="174"/>
      <c r="T26" s="174"/>
      <c r="U26" s="22" t="s">
        <v>98</v>
      </c>
      <c r="V26" s="46"/>
    </row>
    <row r="27" spans="1:22" s="4" customFormat="1" ht="12.75">
      <c r="A27" s="181" t="s">
        <v>117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3"/>
      <c r="M27" s="11" t="s">
        <v>86</v>
      </c>
      <c r="N27" s="172"/>
      <c r="O27" s="172"/>
      <c r="P27" s="172"/>
      <c r="Q27" s="155"/>
      <c r="R27" s="155"/>
      <c r="S27" s="155"/>
      <c r="T27" s="155"/>
      <c r="U27" s="155"/>
      <c r="V27" s="47"/>
    </row>
    <row r="28" spans="1:22" s="4" customFormat="1" ht="12.75">
      <c r="A28" s="181" t="s">
        <v>21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3"/>
      <c r="M28" s="11"/>
      <c r="N28" s="172"/>
      <c r="O28" s="172"/>
      <c r="P28" s="172"/>
      <c r="Q28" s="155"/>
      <c r="R28" s="155"/>
      <c r="S28" s="155"/>
      <c r="T28" s="155"/>
      <c r="U28" s="155"/>
      <c r="V28" s="46"/>
    </row>
    <row r="29" spans="1:22" s="4" customFormat="1" ht="12.75">
      <c r="A29" s="158" t="s">
        <v>18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60"/>
      <c r="M29" s="11" t="s">
        <v>87</v>
      </c>
      <c r="N29" s="177">
        <f>N30-O31</f>
        <v>0</v>
      </c>
      <c r="O29" s="177"/>
      <c r="P29" s="177"/>
      <c r="Q29" s="156">
        <f>Q30-R31</f>
        <v>0</v>
      </c>
      <c r="R29" s="156"/>
      <c r="S29" s="156"/>
      <c r="T29" s="156"/>
      <c r="U29" s="156"/>
      <c r="V29" s="46"/>
    </row>
    <row r="30" spans="1:22" s="4" customFormat="1" ht="12.75">
      <c r="A30" s="158" t="s">
        <v>19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60"/>
      <c r="M30" s="11" t="s">
        <v>88</v>
      </c>
      <c r="N30" s="172">
        <v>25</v>
      </c>
      <c r="O30" s="172"/>
      <c r="P30" s="172"/>
      <c r="Q30" s="155"/>
      <c r="R30" s="155"/>
      <c r="S30" s="155"/>
      <c r="T30" s="155"/>
      <c r="U30" s="155"/>
      <c r="V30" s="46"/>
    </row>
    <row r="31" spans="1:22" s="4" customFormat="1" ht="12.75">
      <c r="A31" s="158" t="s">
        <v>22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60"/>
      <c r="M31" s="11" t="s">
        <v>89</v>
      </c>
      <c r="N31" s="19" t="s">
        <v>97</v>
      </c>
      <c r="O31" s="14">
        <v>25</v>
      </c>
      <c r="P31" s="23" t="s">
        <v>98</v>
      </c>
      <c r="Q31" s="21" t="s">
        <v>97</v>
      </c>
      <c r="R31" s="175"/>
      <c r="S31" s="175"/>
      <c r="T31" s="175"/>
      <c r="U31" s="22" t="s">
        <v>98</v>
      </c>
      <c r="V31" s="46"/>
    </row>
    <row r="32" spans="1:22" s="4" customFormat="1" ht="12.75">
      <c r="A32" s="181" t="s">
        <v>106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3"/>
      <c r="M32" s="11"/>
      <c r="N32" s="172"/>
      <c r="O32" s="172"/>
      <c r="P32" s="172"/>
      <c r="Q32" s="155"/>
      <c r="R32" s="155"/>
      <c r="S32" s="155"/>
      <c r="T32" s="155"/>
      <c r="U32" s="155"/>
      <c r="V32" s="47"/>
    </row>
    <row r="33" spans="1:22" s="4" customFormat="1" ht="12.75">
      <c r="A33" s="158" t="s">
        <v>107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60"/>
      <c r="M33" s="11" t="s">
        <v>103</v>
      </c>
      <c r="N33" s="177">
        <f>N34-O35</f>
        <v>0</v>
      </c>
      <c r="O33" s="177"/>
      <c r="P33" s="177"/>
      <c r="Q33" s="156">
        <f>Q34-R35</f>
        <v>0</v>
      </c>
      <c r="R33" s="156"/>
      <c r="S33" s="156"/>
      <c r="T33" s="156"/>
      <c r="U33" s="156"/>
      <c r="V33" s="47"/>
    </row>
    <row r="34" spans="1:22" s="4" customFormat="1" ht="12.75">
      <c r="A34" s="158" t="s">
        <v>19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60"/>
      <c r="M34" s="11" t="s">
        <v>104</v>
      </c>
      <c r="N34" s="172"/>
      <c r="O34" s="172"/>
      <c r="P34" s="172"/>
      <c r="Q34" s="155"/>
      <c r="R34" s="155"/>
      <c r="S34" s="155"/>
      <c r="T34" s="155"/>
      <c r="U34" s="155"/>
      <c r="V34" s="47"/>
    </row>
    <row r="35" spans="1:22" s="4" customFormat="1" ht="12.75">
      <c r="A35" s="158" t="s">
        <v>20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60"/>
      <c r="M35" s="11" t="s">
        <v>105</v>
      </c>
      <c r="N35" s="19" t="s">
        <v>97</v>
      </c>
      <c r="O35" s="14"/>
      <c r="P35" s="23" t="s">
        <v>98</v>
      </c>
      <c r="Q35" s="21" t="s">
        <v>97</v>
      </c>
      <c r="R35" s="175"/>
      <c r="S35" s="175"/>
      <c r="T35" s="175"/>
      <c r="U35" s="22" t="s">
        <v>98</v>
      </c>
      <c r="V35" s="47"/>
    </row>
    <row r="36" spans="1:22" s="4" customFormat="1" ht="12.75">
      <c r="A36" s="181" t="s">
        <v>23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3"/>
      <c r="M36" s="11"/>
      <c r="N36" s="172"/>
      <c r="O36" s="172"/>
      <c r="P36" s="172"/>
      <c r="Q36" s="155"/>
      <c r="R36" s="155"/>
      <c r="S36" s="155"/>
      <c r="T36" s="155"/>
      <c r="U36" s="155"/>
      <c r="V36" s="47"/>
    </row>
    <row r="37" spans="1:22" s="4" customFormat="1" ht="12.75">
      <c r="A37" s="158" t="s">
        <v>24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60"/>
      <c r="M37" s="11" t="s">
        <v>90</v>
      </c>
      <c r="N37" s="172">
        <v>6000</v>
      </c>
      <c r="O37" s="172"/>
      <c r="P37" s="172"/>
      <c r="Q37" s="155">
        <v>6000</v>
      </c>
      <c r="R37" s="155"/>
      <c r="S37" s="155"/>
      <c r="T37" s="155"/>
      <c r="U37" s="155"/>
      <c r="V37" s="46"/>
    </row>
    <row r="38" spans="1:22" s="4" customFormat="1" ht="12.75">
      <c r="A38" s="158" t="s">
        <v>25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60"/>
      <c r="M38" s="11" t="s">
        <v>91</v>
      </c>
      <c r="N38" s="172">
        <v>1</v>
      </c>
      <c r="O38" s="172"/>
      <c r="P38" s="172"/>
      <c r="Q38" s="155">
        <v>1</v>
      </c>
      <c r="R38" s="155"/>
      <c r="S38" s="155"/>
      <c r="T38" s="155"/>
      <c r="U38" s="155"/>
      <c r="V38" s="46"/>
    </row>
    <row r="39" spans="1:22" s="4" customFormat="1" ht="12.75">
      <c r="A39" s="181" t="s">
        <v>26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3"/>
      <c r="M39" s="11" t="s">
        <v>92</v>
      </c>
      <c r="N39" s="172"/>
      <c r="O39" s="172"/>
      <c r="P39" s="172"/>
      <c r="Q39" s="155"/>
      <c r="R39" s="155"/>
      <c r="S39" s="155"/>
      <c r="T39" s="155"/>
      <c r="U39" s="155"/>
      <c r="V39" s="46"/>
    </row>
    <row r="40" spans="1:22" s="4" customFormat="1" ht="12.75">
      <c r="A40" s="181" t="s">
        <v>27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3"/>
      <c r="M40" s="11" t="s">
        <v>93</v>
      </c>
      <c r="N40" s="172"/>
      <c r="O40" s="172"/>
      <c r="P40" s="172"/>
      <c r="Q40" s="155"/>
      <c r="R40" s="155"/>
      <c r="S40" s="155"/>
      <c r="T40" s="155"/>
      <c r="U40" s="155"/>
      <c r="V40" s="46"/>
    </row>
    <row r="41" spans="1:22" s="4" customFormat="1" ht="12.75">
      <c r="A41" s="181" t="s">
        <v>28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3"/>
      <c r="M41" s="11" t="s">
        <v>94</v>
      </c>
      <c r="N41" s="172">
        <v>596</v>
      </c>
      <c r="O41" s="172"/>
      <c r="P41" s="172"/>
      <c r="Q41" s="155">
        <v>596</v>
      </c>
      <c r="R41" s="155"/>
      <c r="S41" s="155"/>
      <c r="T41" s="155"/>
      <c r="U41" s="155"/>
      <c r="V41" s="46"/>
    </row>
    <row r="42" spans="1:22" s="4" customFormat="1" ht="12.75">
      <c r="A42" s="186" t="s">
        <v>29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8"/>
      <c r="M42" s="8" t="s">
        <v>95</v>
      </c>
      <c r="N42" s="184">
        <f>N24+N27+N29+N33+N37+N38+N39+N40+N41</f>
        <v>6597</v>
      </c>
      <c r="O42" s="184"/>
      <c r="P42" s="184"/>
      <c r="Q42" s="185">
        <f>Q24+Q27+Q29+Q33+Q37+Q38+Q39+Q40+Q41</f>
        <v>6597</v>
      </c>
      <c r="R42" s="185"/>
      <c r="S42" s="185"/>
      <c r="T42" s="185"/>
      <c r="U42" s="185"/>
      <c r="V42" s="46"/>
    </row>
    <row r="43" spans="1:22" s="4" customFormat="1" ht="12.75">
      <c r="A43" s="178" t="s">
        <v>30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80"/>
      <c r="M43" s="11"/>
      <c r="N43" s="172"/>
      <c r="O43" s="172"/>
      <c r="P43" s="172"/>
      <c r="Q43" s="155"/>
      <c r="R43" s="155"/>
      <c r="S43" s="155"/>
      <c r="T43" s="155"/>
      <c r="U43" s="155"/>
      <c r="V43" s="48"/>
    </row>
    <row r="44" spans="1:22" s="4" customFormat="1" ht="12.75">
      <c r="A44" s="181" t="s">
        <v>108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3"/>
      <c r="M44" s="11">
        <v>100</v>
      </c>
      <c r="N44" s="172"/>
      <c r="O44" s="172"/>
      <c r="P44" s="172"/>
      <c r="Q44" s="155"/>
      <c r="R44" s="155"/>
      <c r="S44" s="155"/>
      <c r="T44" s="155"/>
      <c r="U44" s="155"/>
      <c r="V44" s="46"/>
    </row>
    <row r="45" spans="1:22" s="4" customFormat="1" ht="12.75">
      <c r="A45" s="181" t="s">
        <v>109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3"/>
      <c r="M45" s="11">
        <v>110</v>
      </c>
      <c r="N45" s="172"/>
      <c r="O45" s="172"/>
      <c r="P45" s="172"/>
      <c r="Q45" s="155"/>
      <c r="R45" s="155"/>
      <c r="S45" s="155"/>
      <c r="T45" s="155"/>
      <c r="U45" s="155"/>
      <c r="V45" s="46"/>
    </row>
    <row r="46" spans="1:22" s="4" customFormat="1" ht="12.75">
      <c r="A46" s="181" t="s">
        <v>110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3"/>
      <c r="M46" s="11">
        <v>120</v>
      </c>
      <c r="N46" s="172"/>
      <c r="O46" s="172"/>
      <c r="P46" s="172"/>
      <c r="Q46" s="155"/>
      <c r="R46" s="155"/>
      <c r="S46" s="155"/>
      <c r="T46" s="155"/>
      <c r="U46" s="155"/>
      <c r="V46" s="46"/>
    </row>
    <row r="47" spans="1:22" s="4" customFormat="1" ht="12.75">
      <c r="A47" s="181" t="s">
        <v>111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3"/>
      <c r="M47" s="11">
        <v>130</v>
      </c>
      <c r="N47" s="172"/>
      <c r="O47" s="172"/>
      <c r="P47" s="172"/>
      <c r="Q47" s="155"/>
      <c r="R47" s="155"/>
      <c r="S47" s="155"/>
      <c r="T47" s="155"/>
      <c r="U47" s="155"/>
      <c r="V47" s="46"/>
    </row>
    <row r="48" spans="1:22" s="4" customFormat="1" ht="12.75">
      <c r="A48" s="181" t="s">
        <v>112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3"/>
      <c r="M48" s="11">
        <v>140</v>
      </c>
      <c r="N48" s="172"/>
      <c r="O48" s="172"/>
      <c r="P48" s="172"/>
      <c r="Q48" s="155"/>
      <c r="R48" s="155"/>
      <c r="S48" s="155"/>
      <c r="T48" s="155"/>
      <c r="U48" s="155"/>
      <c r="V48" s="46"/>
    </row>
    <row r="49" spans="1:22" s="4" customFormat="1" ht="12.75">
      <c r="A49" s="181" t="s">
        <v>31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3"/>
      <c r="M49" s="11">
        <v>150</v>
      </c>
      <c r="N49" s="172"/>
      <c r="O49" s="172"/>
      <c r="P49" s="172"/>
      <c r="Q49" s="155"/>
      <c r="R49" s="155"/>
      <c r="S49" s="155"/>
      <c r="T49" s="155"/>
      <c r="U49" s="155"/>
      <c r="V49" s="46"/>
    </row>
    <row r="50" spans="1:22" s="4" customFormat="1" ht="12.75">
      <c r="A50" s="181" t="s">
        <v>32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3"/>
      <c r="M50" s="11"/>
      <c r="N50" s="172"/>
      <c r="O50" s="172"/>
      <c r="P50" s="172"/>
      <c r="Q50" s="155"/>
      <c r="R50" s="155"/>
      <c r="S50" s="155"/>
      <c r="T50" s="155"/>
      <c r="U50" s="155"/>
      <c r="V50" s="46"/>
    </row>
    <row r="51" spans="1:22" s="4" customFormat="1" ht="12.75">
      <c r="A51" s="158" t="s">
        <v>33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60"/>
      <c r="M51" s="11">
        <v>160</v>
      </c>
      <c r="N51" s="177">
        <f>N52-O53</f>
        <v>0</v>
      </c>
      <c r="O51" s="177"/>
      <c r="P51" s="177"/>
      <c r="Q51" s="156">
        <f>Q52-R53</f>
        <v>145</v>
      </c>
      <c r="R51" s="156"/>
      <c r="S51" s="156"/>
      <c r="T51" s="156"/>
      <c r="U51" s="156"/>
      <c r="V51" s="46"/>
    </row>
    <row r="52" spans="1:22" s="4" customFormat="1" ht="12.75">
      <c r="A52" s="158" t="s">
        <v>19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60"/>
      <c r="M52" s="11">
        <v>161</v>
      </c>
      <c r="N52" s="198"/>
      <c r="O52" s="198"/>
      <c r="P52" s="198"/>
      <c r="Q52" s="199">
        <v>145</v>
      </c>
      <c r="R52" s="199"/>
      <c r="S52" s="199"/>
      <c r="T52" s="199"/>
      <c r="U52" s="199"/>
      <c r="V52" s="46"/>
    </row>
    <row r="53" spans="1:22" s="4" customFormat="1" ht="12.75">
      <c r="A53" s="158" t="s">
        <v>34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60"/>
      <c r="M53" s="26">
        <v>162</v>
      </c>
      <c r="N53" s="31" t="s">
        <v>97</v>
      </c>
      <c r="O53" s="28"/>
      <c r="P53" s="33" t="s">
        <v>98</v>
      </c>
      <c r="Q53" s="32" t="s">
        <v>97</v>
      </c>
      <c r="R53" s="197"/>
      <c r="S53" s="197"/>
      <c r="T53" s="197"/>
      <c r="U53" s="34" t="s">
        <v>98</v>
      </c>
      <c r="V53" s="46"/>
    </row>
    <row r="54" spans="1:26" s="4" customFormat="1" ht="12.75">
      <c r="A54" s="181" t="s">
        <v>35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3"/>
      <c r="M54" s="11"/>
      <c r="N54" s="172"/>
      <c r="O54" s="172"/>
      <c r="P54" s="172"/>
      <c r="Q54" s="155"/>
      <c r="R54" s="155"/>
      <c r="S54" s="155"/>
      <c r="T54" s="155"/>
      <c r="U54" s="155"/>
      <c r="V54" s="47"/>
      <c r="W54" s="6"/>
      <c r="X54" s="6"/>
      <c r="Y54" s="6"/>
      <c r="Z54" s="6"/>
    </row>
    <row r="55" spans="1:26" s="4" customFormat="1" ht="12.75">
      <c r="A55" s="158" t="s">
        <v>36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60"/>
      <c r="M55" s="11">
        <v>170</v>
      </c>
      <c r="N55" s="172"/>
      <c r="O55" s="172"/>
      <c r="P55" s="172"/>
      <c r="Q55" s="155">
        <v>2</v>
      </c>
      <c r="R55" s="155"/>
      <c r="S55" s="155"/>
      <c r="T55" s="155"/>
      <c r="U55" s="155"/>
      <c r="V55" s="46"/>
      <c r="W55" s="6"/>
      <c r="X55" s="6"/>
      <c r="Y55" s="6"/>
      <c r="Z55" s="6"/>
    </row>
    <row r="56" spans="1:22" s="4" customFormat="1" ht="12.75">
      <c r="A56" s="158" t="s">
        <v>37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60"/>
      <c r="M56" s="11">
        <v>180</v>
      </c>
      <c r="N56" s="172"/>
      <c r="O56" s="172"/>
      <c r="P56" s="172"/>
      <c r="Q56" s="155"/>
      <c r="R56" s="155"/>
      <c r="S56" s="155"/>
      <c r="T56" s="155"/>
      <c r="U56" s="155"/>
      <c r="V56" s="46"/>
    </row>
    <row r="57" spans="1:22" s="4" customFormat="1" ht="12.75">
      <c r="A57" s="158" t="s">
        <v>38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60"/>
      <c r="M57" s="11">
        <v>190</v>
      </c>
      <c r="N57" s="172"/>
      <c r="O57" s="172"/>
      <c r="P57" s="172"/>
      <c r="Q57" s="155"/>
      <c r="R57" s="155"/>
      <c r="S57" s="155"/>
      <c r="T57" s="155"/>
      <c r="U57" s="155"/>
      <c r="V57" s="46"/>
    </row>
    <row r="58" spans="1:22" s="4" customFormat="1" ht="12.75">
      <c r="A58" s="158" t="s">
        <v>39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60"/>
      <c r="M58" s="11">
        <v>200</v>
      </c>
      <c r="N58" s="172"/>
      <c r="O58" s="172"/>
      <c r="P58" s="172"/>
      <c r="Q58" s="155"/>
      <c r="R58" s="155"/>
      <c r="S58" s="155"/>
      <c r="T58" s="155"/>
      <c r="U58" s="155"/>
      <c r="V58" s="46"/>
    </row>
    <row r="59" spans="1:22" s="4" customFormat="1" ht="12.75">
      <c r="A59" s="181" t="s">
        <v>40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3"/>
      <c r="M59" s="11">
        <v>210</v>
      </c>
      <c r="N59" s="172"/>
      <c r="O59" s="172"/>
      <c r="P59" s="172"/>
      <c r="Q59" s="155">
        <v>248</v>
      </c>
      <c r="R59" s="155"/>
      <c r="S59" s="155"/>
      <c r="T59" s="155"/>
      <c r="U59" s="155"/>
      <c r="V59" s="46"/>
    </row>
    <row r="60" spans="1:22" s="4" customFormat="1" ht="12.75">
      <c r="A60" s="181" t="s">
        <v>41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3"/>
      <c r="M60" s="11">
        <v>220</v>
      </c>
      <c r="N60" s="172"/>
      <c r="O60" s="172"/>
      <c r="P60" s="172"/>
      <c r="Q60" s="155"/>
      <c r="R60" s="155"/>
      <c r="S60" s="155"/>
      <c r="T60" s="155"/>
      <c r="U60" s="155"/>
      <c r="V60" s="46"/>
    </row>
    <row r="61" spans="1:22" s="4" customFormat="1" ht="12.75">
      <c r="A61" s="181" t="s">
        <v>42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3"/>
      <c r="M61" s="11"/>
      <c r="N61" s="172"/>
      <c r="O61" s="172"/>
      <c r="P61" s="172"/>
      <c r="Q61" s="155"/>
      <c r="R61" s="155"/>
      <c r="S61" s="155"/>
      <c r="T61" s="155"/>
      <c r="U61" s="155"/>
      <c r="V61" s="46"/>
    </row>
    <row r="62" spans="1:22" s="4" customFormat="1" ht="12.75">
      <c r="A62" s="158" t="s">
        <v>43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60"/>
      <c r="M62" s="11">
        <v>230</v>
      </c>
      <c r="N62" s="172">
        <v>685</v>
      </c>
      <c r="O62" s="172"/>
      <c r="P62" s="172"/>
      <c r="Q62" s="155">
        <v>306.4</v>
      </c>
      <c r="R62" s="155"/>
      <c r="S62" s="155"/>
      <c r="T62" s="155"/>
      <c r="U62" s="155"/>
      <c r="V62" s="46"/>
    </row>
    <row r="63" spans="1:22" s="4" customFormat="1" ht="12.75">
      <c r="A63" s="214" t="s">
        <v>118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60"/>
      <c r="M63" s="109" t="s">
        <v>119</v>
      </c>
      <c r="N63" s="172">
        <v>2</v>
      </c>
      <c r="O63" s="172"/>
      <c r="P63" s="172"/>
      <c r="Q63" s="215"/>
      <c r="R63" s="197"/>
      <c r="S63" s="197"/>
      <c r="T63" s="197"/>
      <c r="U63" s="216"/>
      <c r="V63" s="46"/>
    </row>
    <row r="64" spans="1:22" s="4" customFormat="1" ht="12.75">
      <c r="A64" s="158" t="s">
        <v>44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60"/>
      <c r="M64" s="11">
        <v>240</v>
      </c>
      <c r="N64" s="172">
        <v>62</v>
      </c>
      <c r="O64" s="172"/>
      <c r="P64" s="172"/>
      <c r="Q64" s="155">
        <v>92.48</v>
      </c>
      <c r="R64" s="155"/>
      <c r="S64" s="155"/>
      <c r="T64" s="155"/>
      <c r="U64" s="155"/>
      <c r="V64" s="46"/>
    </row>
    <row r="65" spans="1:22" s="4" customFormat="1" ht="12.75">
      <c r="A65" s="181" t="s">
        <v>45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3"/>
      <c r="M65" s="11">
        <v>250</v>
      </c>
      <c r="N65" s="172"/>
      <c r="O65" s="172"/>
      <c r="P65" s="172"/>
      <c r="Q65" s="155"/>
      <c r="R65" s="155"/>
      <c r="S65" s="155"/>
      <c r="T65" s="155"/>
      <c r="U65" s="155"/>
      <c r="V65" s="46"/>
    </row>
    <row r="66" spans="1:22" s="4" customFormat="1" ht="12.75">
      <c r="A66" s="186" t="s">
        <v>46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8"/>
      <c r="M66" s="8">
        <v>260</v>
      </c>
      <c r="N66" s="184">
        <f>SUM(N44:P49,N51,N55:P60,N62,N64:P65)</f>
        <v>747</v>
      </c>
      <c r="O66" s="184"/>
      <c r="P66" s="184"/>
      <c r="Q66" s="185">
        <f>SUM(Q44:U49,Q51,Q55:U60,Q62,Q64:U65)</f>
        <v>793.88</v>
      </c>
      <c r="R66" s="185"/>
      <c r="S66" s="185"/>
      <c r="T66" s="185"/>
      <c r="U66" s="185"/>
      <c r="V66" s="46"/>
    </row>
    <row r="67" spans="1:22" s="4" customFormat="1" ht="12.75">
      <c r="A67" s="178" t="s">
        <v>47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80"/>
      <c r="M67" s="8">
        <v>270</v>
      </c>
      <c r="N67" s="189"/>
      <c r="O67" s="189"/>
      <c r="P67" s="189"/>
      <c r="Q67" s="204"/>
      <c r="R67" s="204"/>
      <c r="S67" s="204"/>
      <c r="T67" s="204"/>
      <c r="U67" s="204"/>
      <c r="V67" s="48"/>
    </row>
    <row r="68" spans="1:22" s="4" customFormat="1" ht="12.75">
      <c r="A68" s="186" t="s">
        <v>9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8"/>
      <c r="M68" s="8">
        <v>280</v>
      </c>
      <c r="N68" s="203">
        <f>SUM(N42,N66,N67)</f>
        <v>7344</v>
      </c>
      <c r="O68" s="203"/>
      <c r="P68" s="203"/>
      <c r="Q68" s="185">
        <f>SUM(Q42,Q66,Q67)</f>
        <v>7390.88</v>
      </c>
      <c r="R68" s="185"/>
      <c r="S68" s="185"/>
      <c r="T68" s="185"/>
      <c r="U68" s="185"/>
      <c r="V68" s="48"/>
    </row>
    <row r="69" spans="14:22" s="4" customFormat="1" ht="12.75">
      <c r="N69" s="24"/>
      <c r="O69" s="24"/>
      <c r="P69" s="24"/>
      <c r="Q69" s="24"/>
      <c r="R69" s="24"/>
      <c r="S69" s="24"/>
      <c r="T69" s="24"/>
      <c r="U69" s="24"/>
      <c r="V69" s="48"/>
    </row>
    <row r="70" spans="1:22" s="4" customFormat="1" ht="25.5">
      <c r="A70" s="161" t="s">
        <v>48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3"/>
      <c r="M70" s="5" t="s">
        <v>13</v>
      </c>
      <c r="N70" s="189" t="s">
        <v>14</v>
      </c>
      <c r="O70" s="189"/>
      <c r="P70" s="189"/>
      <c r="Q70" s="189" t="s">
        <v>15</v>
      </c>
      <c r="R70" s="189"/>
      <c r="S70" s="189"/>
      <c r="T70" s="189"/>
      <c r="U70" s="189"/>
      <c r="V70" s="49"/>
    </row>
    <row r="71" spans="1:26" s="6" customFormat="1" ht="25.5" customHeight="1">
      <c r="A71" s="161">
        <v>1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3"/>
      <c r="M71" s="5">
        <v>2</v>
      </c>
      <c r="N71" s="189">
        <v>3</v>
      </c>
      <c r="O71" s="189"/>
      <c r="P71" s="189"/>
      <c r="Q71" s="189">
        <v>4</v>
      </c>
      <c r="R71" s="189"/>
      <c r="S71" s="189"/>
      <c r="T71" s="189"/>
      <c r="U71" s="189"/>
      <c r="V71" s="50"/>
      <c r="W71" s="4"/>
      <c r="X71" s="4"/>
      <c r="Y71" s="4"/>
      <c r="Z71" s="4"/>
    </row>
    <row r="72" spans="1:26" s="6" customFormat="1" ht="12.75">
      <c r="A72" s="178" t="s">
        <v>49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80"/>
      <c r="M72" s="11"/>
      <c r="N72" s="172"/>
      <c r="O72" s="172"/>
      <c r="P72" s="172"/>
      <c r="Q72" s="155"/>
      <c r="R72" s="155"/>
      <c r="S72" s="155"/>
      <c r="T72" s="155"/>
      <c r="U72" s="155"/>
      <c r="V72" s="50"/>
      <c r="W72" s="4"/>
      <c r="X72" s="4"/>
      <c r="Y72" s="4"/>
      <c r="Z72" s="4"/>
    </row>
    <row r="73" spans="1:22" s="4" customFormat="1" ht="12.75">
      <c r="A73" s="181" t="s">
        <v>50</v>
      </c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3"/>
      <c r="M73" s="11">
        <v>300</v>
      </c>
      <c r="N73" s="172">
        <v>7000</v>
      </c>
      <c r="O73" s="172"/>
      <c r="P73" s="172"/>
      <c r="Q73" s="155">
        <v>7000</v>
      </c>
      <c r="R73" s="155"/>
      <c r="S73" s="155"/>
      <c r="T73" s="155"/>
      <c r="U73" s="155"/>
      <c r="V73" s="46"/>
    </row>
    <row r="74" spans="1:22" s="4" customFormat="1" ht="12.75">
      <c r="A74" s="181" t="s">
        <v>51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3"/>
      <c r="M74" s="11">
        <v>310</v>
      </c>
      <c r="N74" s="172"/>
      <c r="O74" s="172"/>
      <c r="P74" s="172"/>
      <c r="Q74" s="155"/>
      <c r="R74" s="155"/>
      <c r="S74" s="155"/>
      <c r="T74" s="155"/>
      <c r="U74" s="155"/>
      <c r="V74" s="46"/>
    </row>
    <row r="75" spans="1:22" s="4" customFormat="1" ht="12.75">
      <c r="A75" s="181" t="s">
        <v>52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3"/>
      <c r="M75" s="11">
        <v>320</v>
      </c>
      <c r="N75" s="172"/>
      <c r="O75" s="172"/>
      <c r="P75" s="172"/>
      <c r="Q75" s="155"/>
      <c r="R75" s="155"/>
      <c r="S75" s="155"/>
      <c r="T75" s="155"/>
      <c r="U75" s="155"/>
      <c r="V75" s="46"/>
    </row>
    <row r="76" spans="1:22" s="4" customFormat="1" ht="12.75">
      <c r="A76" s="181" t="s">
        <v>53</v>
      </c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3"/>
      <c r="M76" s="11">
        <v>330</v>
      </c>
      <c r="N76" s="172"/>
      <c r="O76" s="172"/>
      <c r="P76" s="172"/>
      <c r="Q76" s="155"/>
      <c r="R76" s="155"/>
      <c r="S76" s="155"/>
      <c r="T76" s="155"/>
      <c r="U76" s="155"/>
      <c r="V76" s="46"/>
    </row>
    <row r="77" spans="1:22" s="4" customFormat="1" ht="12.75">
      <c r="A77" s="181" t="s">
        <v>54</v>
      </c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3"/>
      <c r="M77" s="11">
        <v>340</v>
      </c>
      <c r="N77" s="198"/>
      <c r="O77" s="198"/>
      <c r="P77" s="198"/>
      <c r="Q77" s="199"/>
      <c r="R77" s="199"/>
      <c r="S77" s="199"/>
      <c r="T77" s="199"/>
      <c r="U77" s="199"/>
      <c r="V77" s="46"/>
    </row>
    <row r="78" spans="1:22" s="4" customFormat="1" ht="12.75">
      <c r="A78" s="181" t="s">
        <v>55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3"/>
      <c r="M78" s="11">
        <v>350</v>
      </c>
      <c r="N78" s="27"/>
      <c r="O78" s="28">
        <v>35</v>
      </c>
      <c r="P78" s="29"/>
      <c r="Q78" s="30"/>
      <c r="R78" s="197">
        <v>64</v>
      </c>
      <c r="S78" s="197"/>
      <c r="T78" s="197"/>
      <c r="U78" s="34"/>
      <c r="V78" s="46"/>
    </row>
    <row r="79" spans="1:22" s="4" customFormat="1" ht="12.75">
      <c r="A79" s="181" t="s">
        <v>56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3"/>
      <c r="M79" s="26">
        <v>360</v>
      </c>
      <c r="N79" s="36" t="s">
        <v>97</v>
      </c>
      <c r="O79" s="37"/>
      <c r="P79" s="38" t="s">
        <v>98</v>
      </c>
      <c r="Q79" s="39" t="s">
        <v>97</v>
      </c>
      <c r="R79" s="200"/>
      <c r="S79" s="201"/>
      <c r="T79" s="201"/>
      <c r="U79" s="40" t="s">
        <v>98</v>
      </c>
      <c r="V79" s="46"/>
    </row>
    <row r="80" spans="1:22" s="4" customFormat="1" ht="12.75">
      <c r="A80" s="181" t="s">
        <v>57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3"/>
      <c r="M80" s="26">
        <v>370</v>
      </c>
      <c r="N80" s="31" t="s">
        <v>97</v>
      </c>
      <c r="O80" s="35"/>
      <c r="P80" s="33" t="s">
        <v>98</v>
      </c>
      <c r="Q80" s="32" t="s">
        <v>97</v>
      </c>
      <c r="R80" s="202"/>
      <c r="S80" s="202"/>
      <c r="T80" s="202"/>
      <c r="U80" s="34" t="s">
        <v>98</v>
      </c>
      <c r="V80" s="47"/>
    </row>
    <row r="81" spans="1:22" s="4" customFormat="1" ht="12.75">
      <c r="A81" s="186" t="s">
        <v>29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8"/>
      <c r="M81" s="8">
        <v>380</v>
      </c>
      <c r="N81" s="203">
        <f>IF(N78="(",SUM(N73:P77,-O78,-O79,-O80),SUM(N73:P77,O78,-O79,-O80))</f>
        <v>7035</v>
      </c>
      <c r="O81" s="203"/>
      <c r="P81" s="203"/>
      <c r="Q81" s="185">
        <f>IF(Q78="(",SUM(Q73:U77,-R78,-R79,-R80),SUM(Q73:U77,R78,-R79,-R80))</f>
        <v>7064</v>
      </c>
      <c r="R81" s="185"/>
      <c r="S81" s="185"/>
      <c r="T81" s="185"/>
      <c r="U81" s="185"/>
      <c r="V81" s="47"/>
    </row>
    <row r="82" spans="1:22" s="4" customFormat="1" ht="12.75">
      <c r="A82" s="178" t="s">
        <v>114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80"/>
      <c r="M82" s="11"/>
      <c r="N82" s="172"/>
      <c r="O82" s="172"/>
      <c r="P82" s="172"/>
      <c r="Q82" s="155"/>
      <c r="R82" s="155"/>
      <c r="S82" s="155"/>
      <c r="T82" s="155"/>
      <c r="U82" s="155"/>
      <c r="V82" s="48"/>
    </row>
    <row r="83" spans="1:22" s="4" customFormat="1" ht="12.75">
      <c r="A83" s="181" t="s">
        <v>58</v>
      </c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3"/>
      <c r="M83" s="11">
        <v>400</v>
      </c>
      <c r="N83" s="172"/>
      <c r="O83" s="172"/>
      <c r="P83" s="172"/>
      <c r="Q83" s="155"/>
      <c r="R83" s="155"/>
      <c r="S83" s="155"/>
      <c r="T83" s="155"/>
      <c r="U83" s="155"/>
      <c r="V83" s="46"/>
    </row>
    <row r="84" spans="1:22" s="4" customFormat="1" ht="12.75">
      <c r="A84" s="181" t="s">
        <v>59</v>
      </c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3"/>
      <c r="M84" s="11">
        <v>410</v>
      </c>
      <c r="N84" s="172"/>
      <c r="O84" s="172"/>
      <c r="P84" s="172"/>
      <c r="Q84" s="155"/>
      <c r="R84" s="155"/>
      <c r="S84" s="155"/>
      <c r="T84" s="155"/>
      <c r="U84" s="155"/>
      <c r="V84" s="46"/>
    </row>
    <row r="85" spans="1:22" s="4" customFormat="1" ht="12.75">
      <c r="A85" s="190" t="s">
        <v>121</v>
      </c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3"/>
      <c r="M85" s="11">
        <v>420</v>
      </c>
      <c r="N85" s="172"/>
      <c r="O85" s="172"/>
      <c r="P85" s="172"/>
      <c r="Q85" s="155"/>
      <c r="R85" s="155"/>
      <c r="S85" s="155"/>
      <c r="T85" s="155"/>
      <c r="U85" s="155"/>
      <c r="V85" s="46"/>
    </row>
    <row r="86" spans="1:22" s="4" customFormat="1" ht="12.75">
      <c r="A86" s="186" t="s">
        <v>46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8"/>
      <c r="M86" s="8">
        <v>430</v>
      </c>
      <c r="N86" s="184">
        <f>SUM(N83:P85)</f>
        <v>0</v>
      </c>
      <c r="O86" s="184"/>
      <c r="P86" s="184"/>
      <c r="Q86" s="185">
        <f>SUM(Q83:U85)</f>
        <v>0</v>
      </c>
      <c r="R86" s="185"/>
      <c r="S86" s="185"/>
      <c r="T86" s="185"/>
      <c r="U86" s="185"/>
      <c r="V86" s="46"/>
    </row>
    <row r="87" spans="1:22" s="4" customFormat="1" ht="12.75">
      <c r="A87" s="178" t="s">
        <v>60</v>
      </c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80"/>
      <c r="M87" s="11"/>
      <c r="N87" s="172"/>
      <c r="O87" s="172"/>
      <c r="P87" s="172"/>
      <c r="Q87" s="155"/>
      <c r="R87" s="155"/>
      <c r="S87" s="155"/>
      <c r="T87" s="155"/>
      <c r="U87" s="155"/>
      <c r="V87" s="46"/>
    </row>
    <row r="88" spans="1:22" s="4" customFormat="1" ht="12.75">
      <c r="A88" s="181" t="s">
        <v>61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3"/>
      <c r="M88" s="11">
        <v>440</v>
      </c>
      <c r="N88" s="172"/>
      <c r="O88" s="172"/>
      <c r="P88" s="172"/>
      <c r="Q88" s="155"/>
      <c r="R88" s="155"/>
      <c r="S88" s="155"/>
      <c r="T88" s="155"/>
      <c r="U88" s="155"/>
      <c r="V88" s="46"/>
    </row>
    <row r="89" spans="1:22" s="4" customFormat="1" ht="12.75">
      <c r="A89" s="181" t="s">
        <v>62</v>
      </c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3"/>
      <c r="M89" s="11">
        <v>450</v>
      </c>
      <c r="N89" s="172"/>
      <c r="O89" s="172"/>
      <c r="P89" s="172"/>
      <c r="Q89" s="155"/>
      <c r="R89" s="155"/>
      <c r="S89" s="155"/>
      <c r="T89" s="155"/>
      <c r="U89" s="155"/>
      <c r="V89" s="46"/>
    </row>
    <row r="90" spans="1:22" s="4" customFormat="1" ht="12.75">
      <c r="A90" s="181" t="s">
        <v>63</v>
      </c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3"/>
      <c r="M90" s="11">
        <v>460</v>
      </c>
      <c r="N90" s="172"/>
      <c r="O90" s="172"/>
      <c r="P90" s="172"/>
      <c r="Q90" s="155"/>
      <c r="R90" s="155"/>
      <c r="S90" s="155"/>
      <c r="T90" s="155"/>
      <c r="U90" s="155"/>
      <c r="V90" s="46"/>
    </row>
    <row r="91" spans="1:22" s="4" customFormat="1" ht="12.75">
      <c r="A91" s="181" t="s">
        <v>64</v>
      </c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3"/>
      <c r="M91" s="11">
        <v>470</v>
      </c>
      <c r="N91" s="172"/>
      <c r="O91" s="172"/>
      <c r="P91" s="172"/>
      <c r="Q91" s="155"/>
      <c r="R91" s="155"/>
      <c r="S91" s="155"/>
      <c r="T91" s="155"/>
      <c r="U91" s="155"/>
      <c r="V91" s="46"/>
    </row>
    <row r="92" spans="1:22" s="4" customFormat="1" ht="12.75">
      <c r="A92" s="186" t="s">
        <v>65</v>
      </c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8"/>
      <c r="M92" s="8">
        <v>480</v>
      </c>
      <c r="N92" s="203">
        <f>SUM(N88:P91)</f>
        <v>0</v>
      </c>
      <c r="O92" s="203"/>
      <c r="P92" s="203"/>
      <c r="Q92" s="185">
        <f>SUM(Q88:U91)</f>
        <v>0</v>
      </c>
      <c r="R92" s="185"/>
      <c r="S92" s="185"/>
      <c r="T92" s="185"/>
      <c r="U92" s="185"/>
      <c r="V92" s="46"/>
    </row>
    <row r="93" spans="1:26" s="4" customFormat="1" ht="12.75">
      <c r="A93" s="178" t="s">
        <v>66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80"/>
      <c r="M93" s="11"/>
      <c r="N93" s="172"/>
      <c r="O93" s="172"/>
      <c r="P93" s="172"/>
      <c r="Q93" s="155"/>
      <c r="R93" s="155"/>
      <c r="S93" s="155"/>
      <c r="T93" s="155"/>
      <c r="U93" s="155"/>
      <c r="V93" s="48"/>
      <c r="W93" s="111"/>
      <c r="X93" s="111"/>
      <c r="Y93" s="111"/>
      <c r="Z93" s="111"/>
    </row>
    <row r="94" spans="1:26" s="4" customFormat="1" ht="12.75">
      <c r="A94" s="181" t="s">
        <v>67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3"/>
      <c r="M94" s="11">
        <v>500</v>
      </c>
      <c r="N94" s="172"/>
      <c r="O94" s="172"/>
      <c r="P94" s="172"/>
      <c r="Q94" s="155"/>
      <c r="R94" s="155"/>
      <c r="S94" s="155"/>
      <c r="T94" s="155"/>
      <c r="U94" s="155"/>
      <c r="V94" s="46"/>
      <c r="W94" s="111"/>
      <c r="X94" s="111"/>
      <c r="Y94" s="111"/>
      <c r="Z94" s="111"/>
    </row>
    <row r="95" spans="1:26" s="4" customFormat="1" ht="12.75">
      <c r="A95" s="181" t="s">
        <v>68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3"/>
      <c r="M95" s="11">
        <v>510</v>
      </c>
      <c r="N95" s="172"/>
      <c r="O95" s="172"/>
      <c r="P95" s="172"/>
      <c r="Q95" s="155"/>
      <c r="R95" s="155"/>
      <c r="S95" s="155"/>
      <c r="T95" s="155"/>
      <c r="U95" s="155"/>
      <c r="V95" s="46"/>
      <c r="W95" s="111"/>
      <c r="X95" s="111"/>
      <c r="Y95" s="111"/>
      <c r="Z95" s="111"/>
    </row>
    <row r="96" spans="1:22" s="4" customFormat="1" ht="12.75">
      <c r="A96" s="181" t="s">
        <v>69</v>
      </c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3"/>
      <c r="M96" s="11">
        <v>520</v>
      </c>
      <c r="N96" s="172"/>
      <c r="O96" s="172"/>
      <c r="P96" s="172"/>
      <c r="Q96" s="155"/>
      <c r="R96" s="155"/>
      <c r="S96" s="155"/>
      <c r="T96" s="155"/>
      <c r="U96" s="155"/>
      <c r="V96" s="46"/>
    </row>
    <row r="97" spans="1:26" s="4" customFormat="1" ht="12.75">
      <c r="A97" s="181" t="s">
        <v>70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3"/>
      <c r="M97" s="11">
        <v>530</v>
      </c>
      <c r="N97" s="172">
        <v>309</v>
      </c>
      <c r="O97" s="172"/>
      <c r="P97" s="172"/>
      <c r="Q97" s="155">
        <v>327</v>
      </c>
      <c r="R97" s="155"/>
      <c r="S97" s="155"/>
      <c r="T97" s="155"/>
      <c r="U97" s="155"/>
      <c r="V97" s="46"/>
      <c r="W97" s="1"/>
      <c r="X97" s="1"/>
      <c r="Y97" s="1"/>
      <c r="Z97" s="1"/>
    </row>
    <row r="98" spans="1:26" s="4" customFormat="1" ht="12.75">
      <c r="A98" s="181" t="s">
        <v>71</v>
      </c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3"/>
      <c r="M98" s="11"/>
      <c r="N98" s="172"/>
      <c r="O98" s="172"/>
      <c r="P98" s="172"/>
      <c r="Q98" s="155"/>
      <c r="R98" s="155"/>
      <c r="S98" s="155"/>
      <c r="T98" s="155"/>
      <c r="U98" s="155"/>
      <c r="V98" s="46"/>
      <c r="W98" s="1"/>
      <c r="X98" s="1"/>
      <c r="Y98" s="1"/>
      <c r="Z98" s="1"/>
    </row>
    <row r="99" spans="1:26" s="4" customFormat="1" ht="12.75">
      <c r="A99" s="158" t="s">
        <v>72</v>
      </c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60"/>
      <c r="M99" s="11">
        <v>540</v>
      </c>
      <c r="N99" s="172"/>
      <c r="O99" s="172"/>
      <c r="P99" s="172"/>
      <c r="Q99" s="155"/>
      <c r="R99" s="155"/>
      <c r="S99" s="155"/>
      <c r="T99" s="155"/>
      <c r="U99" s="155"/>
      <c r="V99" s="46"/>
      <c r="W99" s="1"/>
      <c r="X99" s="1"/>
      <c r="Y99" s="1"/>
      <c r="Z99" s="1"/>
    </row>
    <row r="100" spans="1:26" s="4" customFormat="1" ht="12.75">
      <c r="A100" s="158" t="s">
        <v>36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60"/>
      <c r="M100" s="11">
        <v>550</v>
      </c>
      <c r="N100" s="172"/>
      <c r="O100" s="172"/>
      <c r="P100" s="172"/>
      <c r="Q100" s="155"/>
      <c r="R100" s="155"/>
      <c r="S100" s="155"/>
      <c r="T100" s="155"/>
      <c r="U100" s="155"/>
      <c r="V100" s="46"/>
      <c r="W100" s="1"/>
      <c r="X100" s="1"/>
      <c r="Y100" s="1"/>
      <c r="Z100" s="1"/>
    </row>
    <row r="101" spans="1:26" s="4" customFormat="1" ht="12.75">
      <c r="A101" s="158" t="s">
        <v>73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60"/>
      <c r="M101" s="11">
        <v>560</v>
      </c>
      <c r="N101" s="172"/>
      <c r="O101" s="172"/>
      <c r="P101" s="172"/>
      <c r="Q101" s="155"/>
      <c r="R101" s="155"/>
      <c r="S101" s="155"/>
      <c r="T101" s="155"/>
      <c r="U101" s="155"/>
      <c r="V101" s="46"/>
      <c r="W101" s="1"/>
      <c r="X101" s="1"/>
      <c r="Y101" s="1"/>
      <c r="Z101" s="1"/>
    </row>
    <row r="102" spans="1:26" s="4" customFormat="1" ht="12.75">
      <c r="A102" s="158" t="s">
        <v>74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60"/>
      <c r="M102" s="11">
        <v>570</v>
      </c>
      <c r="N102" s="172"/>
      <c r="O102" s="172"/>
      <c r="P102" s="172"/>
      <c r="Q102" s="155"/>
      <c r="R102" s="155"/>
      <c r="S102" s="155"/>
      <c r="T102" s="155"/>
      <c r="U102" s="155"/>
      <c r="V102" s="46"/>
      <c r="W102" s="1"/>
      <c r="X102" s="1"/>
      <c r="Y102" s="1"/>
      <c r="Z102" s="1"/>
    </row>
    <row r="103" spans="1:26" s="4" customFormat="1" ht="12.75">
      <c r="A103" s="158" t="s">
        <v>75</v>
      </c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60"/>
      <c r="M103" s="11">
        <v>580</v>
      </c>
      <c r="N103" s="172"/>
      <c r="O103" s="172"/>
      <c r="P103" s="172"/>
      <c r="Q103" s="155"/>
      <c r="R103" s="155"/>
      <c r="S103" s="155"/>
      <c r="T103" s="155"/>
      <c r="U103" s="155"/>
      <c r="V103" s="46"/>
      <c r="W103" s="1"/>
      <c r="X103" s="1"/>
      <c r="Y103" s="1"/>
      <c r="Z103" s="1"/>
    </row>
    <row r="104" spans="1:26" s="4" customFormat="1" ht="12.75">
      <c r="A104" s="158" t="s">
        <v>76</v>
      </c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60"/>
      <c r="M104" s="11">
        <v>590</v>
      </c>
      <c r="N104" s="172"/>
      <c r="O104" s="172"/>
      <c r="P104" s="172"/>
      <c r="Q104" s="155"/>
      <c r="R104" s="155"/>
      <c r="S104" s="155"/>
      <c r="T104" s="155"/>
      <c r="U104" s="155"/>
      <c r="V104" s="46"/>
      <c r="W104" s="1"/>
      <c r="X104" s="1"/>
      <c r="Y104" s="1"/>
      <c r="Z104" s="1"/>
    </row>
    <row r="105" spans="1:26" s="4" customFormat="1" ht="12.75">
      <c r="A105" s="158" t="s">
        <v>39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60"/>
      <c r="M105" s="11">
        <v>600</v>
      </c>
      <c r="N105" s="172"/>
      <c r="O105" s="172"/>
      <c r="P105" s="172"/>
      <c r="Q105" s="155"/>
      <c r="R105" s="155"/>
      <c r="S105" s="155"/>
      <c r="T105" s="155"/>
      <c r="U105" s="155"/>
      <c r="V105" s="46"/>
      <c r="W105" s="1"/>
      <c r="X105" s="1"/>
      <c r="Y105" s="1"/>
      <c r="Z105" s="1"/>
    </row>
    <row r="106" spans="1:26" s="4" customFormat="1" ht="12.75">
      <c r="A106" s="181" t="s">
        <v>77</v>
      </c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3"/>
      <c r="M106" s="11">
        <v>610</v>
      </c>
      <c r="N106" s="172"/>
      <c r="O106" s="172"/>
      <c r="P106" s="172"/>
      <c r="Q106" s="155"/>
      <c r="R106" s="155"/>
      <c r="S106" s="155"/>
      <c r="T106" s="155"/>
      <c r="U106" s="155"/>
      <c r="V106" s="46"/>
      <c r="W106" s="1"/>
      <c r="X106" s="1"/>
      <c r="Y106" s="1"/>
      <c r="Z106" s="1"/>
    </row>
    <row r="107" spans="1:26" s="4" customFormat="1" ht="12.75">
      <c r="A107" s="186" t="s">
        <v>78</v>
      </c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8"/>
      <c r="M107" s="8">
        <v>620</v>
      </c>
      <c r="N107" s="184">
        <f>SUM(N94:P97,N99:P106)</f>
        <v>309</v>
      </c>
      <c r="O107" s="184"/>
      <c r="P107" s="184"/>
      <c r="Q107" s="185">
        <f>SUM(Q94:U97,Q99:U106)</f>
        <v>327</v>
      </c>
      <c r="R107" s="185"/>
      <c r="S107" s="185"/>
      <c r="T107" s="185"/>
      <c r="U107" s="185"/>
      <c r="V107" s="46"/>
      <c r="W107" s="1"/>
      <c r="X107" s="1"/>
      <c r="Y107" s="1"/>
      <c r="Z107" s="1"/>
    </row>
    <row r="108" spans="1:26" s="4" customFormat="1" ht="12.75">
      <c r="A108" s="178" t="s">
        <v>79</v>
      </c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  <c r="M108" s="8">
        <v>630</v>
      </c>
      <c r="N108" s="191"/>
      <c r="O108" s="191"/>
      <c r="P108" s="191"/>
      <c r="Q108" s="204"/>
      <c r="R108" s="204"/>
      <c r="S108" s="204"/>
      <c r="T108" s="204"/>
      <c r="U108" s="204"/>
      <c r="V108" s="48"/>
      <c r="W108" s="1"/>
      <c r="X108" s="1"/>
      <c r="Y108" s="1"/>
      <c r="Z108" s="1"/>
    </row>
    <row r="109" spans="1:26" s="4" customFormat="1" ht="13.5" thickBot="1">
      <c r="A109" s="186" t="s">
        <v>9</v>
      </c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8"/>
      <c r="M109" s="8">
        <v>640</v>
      </c>
      <c r="N109" s="184">
        <f>SUM(N81,N86,N92,N107,N108)</f>
        <v>7344</v>
      </c>
      <c r="O109" s="184"/>
      <c r="P109" s="184"/>
      <c r="Q109" s="185">
        <f>SUM(Q81,Q86,Q92,Q107,Q108)</f>
        <v>7391</v>
      </c>
      <c r="R109" s="185"/>
      <c r="S109" s="185"/>
      <c r="T109" s="185"/>
      <c r="U109" s="185"/>
      <c r="V109" s="48"/>
      <c r="W109" s="1"/>
      <c r="X109" s="1"/>
      <c r="Y109" s="1"/>
      <c r="Z109" s="1"/>
    </row>
    <row r="110" spans="1:26" s="111" customFormat="1" ht="12.75">
      <c r="A110" s="110"/>
      <c r="B110" s="110"/>
      <c r="C110" s="110"/>
      <c r="W110" s="1"/>
      <c r="X110" s="1"/>
      <c r="Y110" s="1"/>
      <c r="Z110" s="1"/>
    </row>
    <row r="111" spans="1:26" s="111" customFormat="1" ht="12.75">
      <c r="A111" s="112" t="s">
        <v>122</v>
      </c>
      <c r="D111" s="113"/>
      <c r="E111" s="113"/>
      <c r="F111" s="113"/>
      <c r="G111" s="113"/>
      <c r="H111" s="113"/>
      <c r="I111" s="113"/>
      <c r="J111" s="113"/>
      <c r="K111" s="113"/>
      <c r="W111" s="1"/>
      <c r="X111" s="1"/>
      <c r="Y111" s="1"/>
      <c r="Z111" s="1"/>
    </row>
    <row r="112" spans="1:26" s="111" customFormat="1" ht="12.75">
      <c r="A112" s="112" t="s">
        <v>123</v>
      </c>
      <c r="D112" s="113"/>
      <c r="E112" s="113"/>
      <c r="W112" s="1"/>
      <c r="X112" s="1"/>
      <c r="Y112" s="1"/>
      <c r="Z112" s="1"/>
    </row>
    <row r="113" spans="1:26" s="4" customFormat="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0"/>
      <c r="P113" s="1"/>
      <c r="Q113"/>
      <c r="R113" s="1"/>
      <c r="S113" s="1"/>
      <c r="T113" s="1"/>
      <c r="U113" s="1"/>
      <c r="V113" s="48"/>
      <c r="W113" s="1"/>
      <c r="X113" s="1"/>
      <c r="Y113" s="1"/>
      <c r="Z113" s="1"/>
    </row>
    <row r="114" spans="1:16" ht="12.75">
      <c r="A114" s="192" t="s">
        <v>142</v>
      </c>
      <c r="B114" s="192"/>
      <c r="C114" s="192"/>
      <c r="D114" s="195"/>
      <c r="E114" s="195"/>
      <c r="F114" s="195"/>
      <c r="G114" s="195"/>
      <c r="H114" s="195"/>
      <c r="I114" s="195"/>
      <c r="J114" s="195"/>
      <c r="K114" s="82"/>
      <c r="L114" s="193" t="s">
        <v>141</v>
      </c>
      <c r="M114" s="193"/>
      <c r="N114" s="193"/>
      <c r="O114" s="193"/>
      <c r="P114" s="193"/>
    </row>
    <row r="115" spans="1:11" ht="12.75">
      <c r="A115" s="7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6" ht="12.75">
      <c r="A116" s="192" t="s">
        <v>80</v>
      </c>
      <c r="B116" s="192"/>
      <c r="C116" s="192"/>
      <c r="D116" s="192"/>
      <c r="E116" s="192"/>
      <c r="F116" s="196"/>
      <c r="G116" s="196"/>
      <c r="H116" s="196"/>
      <c r="I116" s="196"/>
      <c r="J116" s="196"/>
      <c r="K116" s="83"/>
      <c r="L116" s="194"/>
      <c r="M116" s="194"/>
      <c r="N116" s="194"/>
      <c r="O116" s="194"/>
      <c r="P116" s="194"/>
    </row>
    <row r="117" spans="1:16" ht="12.75">
      <c r="A117" s="7"/>
      <c r="B117" s="7"/>
      <c r="C117" s="7"/>
      <c r="D117" s="7"/>
      <c r="E117" s="7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</row>
  </sheetData>
  <sheetProtection/>
  <mergeCells count="302">
    <mergeCell ref="A7:F7"/>
    <mergeCell ref="A63:L63"/>
    <mergeCell ref="N63:P63"/>
    <mergeCell ref="Q63:U63"/>
    <mergeCell ref="Q60:U60"/>
    <mergeCell ref="Q61:U61"/>
    <mergeCell ref="Q57:U57"/>
    <mergeCell ref="N54:P54"/>
    <mergeCell ref="Q54:U54"/>
    <mergeCell ref="N55:P55"/>
    <mergeCell ref="Q107:U107"/>
    <mergeCell ref="Q2:U2"/>
    <mergeCell ref="L1:U1"/>
    <mergeCell ref="M3:O3"/>
    <mergeCell ref="D4:M4"/>
    <mergeCell ref="A13:M13"/>
    <mergeCell ref="A14:M14"/>
    <mergeCell ref="Q9:U9"/>
    <mergeCell ref="Q10:U10"/>
    <mergeCell ref="Q13:R13"/>
    <mergeCell ref="N99:P99"/>
    <mergeCell ref="Q99:U99"/>
    <mergeCell ref="A6:I6"/>
    <mergeCell ref="Q3:R3"/>
    <mergeCell ref="Q108:U108"/>
    <mergeCell ref="N109:P109"/>
    <mergeCell ref="Q109:U109"/>
    <mergeCell ref="Q5:U5"/>
    <mergeCell ref="Q6:U6"/>
    <mergeCell ref="Q7:U7"/>
    <mergeCell ref="Q106:U106"/>
    <mergeCell ref="N104:P104"/>
    <mergeCell ref="Q104:U104"/>
    <mergeCell ref="N102:P102"/>
    <mergeCell ref="Q102:U102"/>
    <mergeCell ref="N103:P103"/>
    <mergeCell ref="Q103:U103"/>
    <mergeCell ref="N100:P100"/>
    <mergeCell ref="Q100:U100"/>
    <mergeCell ref="N101:P101"/>
    <mergeCell ref="Q101:U101"/>
    <mergeCell ref="N105:P105"/>
    <mergeCell ref="Q105:U105"/>
    <mergeCell ref="Q94:U94"/>
    <mergeCell ref="N95:P95"/>
    <mergeCell ref="Q95:U95"/>
    <mergeCell ref="N96:P96"/>
    <mergeCell ref="Q96:U96"/>
    <mergeCell ref="N97:P97"/>
    <mergeCell ref="Q97:U97"/>
    <mergeCell ref="N87:P87"/>
    <mergeCell ref="N90:P90"/>
    <mergeCell ref="Q90:U90"/>
    <mergeCell ref="N91:P91"/>
    <mergeCell ref="Q91:U91"/>
    <mergeCell ref="N98:P98"/>
    <mergeCell ref="Q98:U98"/>
    <mergeCell ref="N93:P93"/>
    <mergeCell ref="Q93:U93"/>
    <mergeCell ref="N94:P94"/>
    <mergeCell ref="Q73:U73"/>
    <mergeCell ref="N92:P92"/>
    <mergeCell ref="Q92:U92"/>
    <mergeCell ref="Q82:U82"/>
    <mergeCell ref="N89:P89"/>
    <mergeCell ref="Q89:U89"/>
    <mergeCell ref="N86:P86"/>
    <mergeCell ref="Q88:U88"/>
    <mergeCell ref="Q86:U86"/>
    <mergeCell ref="Q87:U87"/>
    <mergeCell ref="Q52:U52"/>
    <mergeCell ref="Q85:U85"/>
    <mergeCell ref="N84:P84"/>
    <mergeCell ref="Q74:U74"/>
    <mergeCell ref="Q70:U70"/>
    <mergeCell ref="N71:P71"/>
    <mergeCell ref="Q71:U71"/>
    <mergeCell ref="Q75:U75"/>
    <mergeCell ref="N76:P76"/>
    <mergeCell ref="Q76:U76"/>
    <mergeCell ref="N50:P50"/>
    <mergeCell ref="R53:T53"/>
    <mergeCell ref="N58:P58"/>
    <mergeCell ref="Q58:U58"/>
    <mergeCell ref="N56:P56"/>
    <mergeCell ref="Q56:U56"/>
    <mergeCell ref="N57:P57"/>
    <mergeCell ref="Q55:U55"/>
    <mergeCell ref="Q51:U51"/>
    <mergeCell ref="N52:P52"/>
    <mergeCell ref="N46:P46"/>
    <mergeCell ref="N43:P43"/>
    <mergeCell ref="N45:P45"/>
    <mergeCell ref="Q64:U64"/>
    <mergeCell ref="Q43:U43"/>
    <mergeCell ref="N44:P44"/>
    <mergeCell ref="Q44:U44"/>
    <mergeCell ref="Q45:U45"/>
    <mergeCell ref="Q50:U50"/>
    <mergeCell ref="N51:P51"/>
    <mergeCell ref="Q68:U68"/>
    <mergeCell ref="Q59:U59"/>
    <mergeCell ref="N66:P66"/>
    <mergeCell ref="Q66:U66"/>
    <mergeCell ref="N67:P67"/>
    <mergeCell ref="Q67:U67"/>
    <mergeCell ref="N68:P68"/>
    <mergeCell ref="Q65:U65"/>
    <mergeCell ref="Q84:U84"/>
    <mergeCell ref="N48:P48"/>
    <mergeCell ref="Q48:U48"/>
    <mergeCell ref="N49:P49"/>
    <mergeCell ref="Q49:U49"/>
    <mergeCell ref="Q62:U62"/>
    <mergeCell ref="R79:T79"/>
    <mergeCell ref="R80:T80"/>
    <mergeCell ref="N83:P83"/>
    <mergeCell ref="N81:P81"/>
    <mergeCell ref="Q83:U83"/>
    <mergeCell ref="Q46:U46"/>
    <mergeCell ref="N47:P47"/>
    <mergeCell ref="Q47:U47"/>
    <mergeCell ref="R78:T78"/>
    <mergeCell ref="N82:P82"/>
    <mergeCell ref="Q81:U81"/>
    <mergeCell ref="Q72:U72"/>
    <mergeCell ref="N77:P77"/>
    <mergeCell ref="Q77:U77"/>
    <mergeCell ref="N88:P88"/>
    <mergeCell ref="N59:P59"/>
    <mergeCell ref="N60:P60"/>
    <mergeCell ref="N61:P61"/>
    <mergeCell ref="N62:P62"/>
    <mergeCell ref="N64:P64"/>
    <mergeCell ref="N65:P65"/>
    <mergeCell ref="N72:P72"/>
    <mergeCell ref="N73:P73"/>
    <mergeCell ref="N85:P85"/>
    <mergeCell ref="A116:E116"/>
    <mergeCell ref="L114:P114"/>
    <mergeCell ref="L116:P116"/>
    <mergeCell ref="D114:J114"/>
    <mergeCell ref="F116:J116"/>
    <mergeCell ref="A107:L107"/>
    <mergeCell ref="A108:L108"/>
    <mergeCell ref="A109:L109"/>
    <mergeCell ref="A114:C114"/>
    <mergeCell ref="N107:P107"/>
    <mergeCell ref="N108:P108"/>
    <mergeCell ref="A101:L101"/>
    <mergeCell ref="A102:L102"/>
    <mergeCell ref="A103:L103"/>
    <mergeCell ref="A104:L104"/>
    <mergeCell ref="A105:L105"/>
    <mergeCell ref="A106:L106"/>
    <mergeCell ref="N106:P106"/>
    <mergeCell ref="A100:L100"/>
    <mergeCell ref="A89:L89"/>
    <mergeCell ref="A90:L90"/>
    <mergeCell ref="A91:L91"/>
    <mergeCell ref="A92:L92"/>
    <mergeCell ref="A93:L93"/>
    <mergeCell ref="A94:L94"/>
    <mergeCell ref="A95:L95"/>
    <mergeCell ref="A96:L96"/>
    <mergeCell ref="A97:L97"/>
    <mergeCell ref="A82:L82"/>
    <mergeCell ref="A83:L83"/>
    <mergeCell ref="A84:L84"/>
    <mergeCell ref="A85:L85"/>
    <mergeCell ref="A86:L86"/>
    <mergeCell ref="A99:L99"/>
    <mergeCell ref="A98:L98"/>
    <mergeCell ref="N70:P70"/>
    <mergeCell ref="A74:L74"/>
    <mergeCell ref="A71:L71"/>
    <mergeCell ref="A87:L87"/>
    <mergeCell ref="A88:L88"/>
    <mergeCell ref="A77:L77"/>
    <mergeCell ref="A78:L78"/>
    <mergeCell ref="A79:L79"/>
    <mergeCell ref="A80:L80"/>
    <mergeCell ref="A81:L81"/>
    <mergeCell ref="A75:L75"/>
    <mergeCell ref="A76:L76"/>
    <mergeCell ref="N75:P75"/>
    <mergeCell ref="N74:P74"/>
    <mergeCell ref="A72:L72"/>
    <mergeCell ref="A73:L73"/>
    <mergeCell ref="A61:L61"/>
    <mergeCell ref="A62:L62"/>
    <mergeCell ref="A66:L66"/>
    <mergeCell ref="A67:L67"/>
    <mergeCell ref="A68:L68"/>
    <mergeCell ref="A70:L70"/>
    <mergeCell ref="A64:L64"/>
    <mergeCell ref="A65:L65"/>
    <mergeCell ref="A53:L53"/>
    <mergeCell ref="A54:L54"/>
    <mergeCell ref="A55:L55"/>
    <mergeCell ref="A56:L56"/>
    <mergeCell ref="A57:L57"/>
    <mergeCell ref="A58:L58"/>
    <mergeCell ref="A59:L59"/>
    <mergeCell ref="A60:L60"/>
    <mergeCell ref="A42:L42"/>
    <mergeCell ref="A43:L43"/>
    <mergeCell ref="A51:L51"/>
    <mergeCell ref="A52:L52"/>
    <mergeCell ref="A45:L45"/>
    <mergeCell ref="A46:L46"/>
    <mergeCell ref="A47:L47"/>
    <mergeCell ref="A48:L48"/>
    <mergeCell ref="A49:L49"/>
    <mergeCell ref="A50:L50"/>
    <mergeCell ref="A36:L36"/>
    <mergeCell ref="A37:L37"/>
    <mergeCell ref="A33:L33"/>
    <mergeCell ref="A35:L35"/>
    <mergeCell ref="A34:L34"/>
    <mergeCell ref="A44:L44"/>
    <mergeCell ref="A38:L38"/>
    <mergeCell ref="A39:L39"/>
    <mergeCell ref="A40:L40"/>
    <mergeCell ref="A41:L41"/>
    <mergeCell ref="A32:L32"/>
    <mergeCell ref="A26:L26"/>
    <mergeCell ref="A27:L27"/>
    <mergeCell ref="A28:L28"/>
    <mergeCell ref="A29:L29"/>
    <mergeCell ref="A30:L30"/>
    <mergeCell ref="A31:L31"/>
    <mergeCell ref="Q20:U20"/>
    <mergeCell ref="N21:P21"/>
    <mergeCell ref="N42:P42"/>
    <mergeCell ref="Q42:U42"/>
    <mergeCell ref="N28:P28"/>
    <mergeCell ref="Q28:U28"/>
    <mergeCell ref="Q29:U29"/>
    <mergeCell ref="N29:P29"/>
    <mergeCell ref="N41:P41"/>
    <mergeCell ref="Q41:U41"/>
    <mergeCell ref="N30:P30"/>
    <mergeCell ref="Q30:U30"/>
    <mergeCell ref="N40:P40"/>
    <mergeCell ref="Q40:U40"/>
    <mergeCell ref="N37:P37"/>
    <mergeCell ref="Q37:U37"/>
    <mergeCell ref="N38:P38"/>
    <mergeCell ref="Q38:U38"/>
    <mergeCell ref="N39:P39"/>
    <mergeCell ref="Q39:U39"/>
    <mergeCell ref="A23:L23"/>
    <mergeCell ref="A24:L24"/>
    <mergeCell ref="Q21:U21"/>
    <mergeCell ref="N22:P22"/>
    <mergeCell ref="Q22:U22"/>
    <mergeCell ref="R35:T35"/>
    <mergeCell ref="N33:P33"/>
    <mergeCell ref="Q33:U33"/>
    <mergeCell ref="N34:P34"/>
    <mergeCell ref="Q23:U23"/>
    <mergeCell ref="N36:P36"/>
    <mergeCell ref="Q36:U36"/>
    <mergeCell ref="Q25:U25"/>
    <mergeCell ref="Q27:U27"/>
    <mergeCell ref="R26:T26"/>
    <mergeCell ref="R31:T31"/>
    <mergeCell ref="Q34:U34"/>
    <mergeCell ref="N25:P25"/>
    <mergeCell ref="N27:P27"/>
    <mergeCell ref="N32:P32"/>
    <mergeCell ref="A4:C4"/>
    <mergeCell ref="A5:B5"/>
    <mergeCell ref="C5:M5"/>
    <mergeCell ref="M18:P18"/>
    <mergeCell ref="E16:J16"/>
    <mergeCell ref="A8:F8"/>
    <mergeCell ref="G9:M9"/>
    <mergeCell ref="J6:M6"/>
    <mergeCell ref="G7:M7"/>
    <mergeCell ref="C11:M11"/>
    <mergeCell ref="Q32:U32"/>
    <mergeCell ref="Q24:U24"/>
    <mergeCell ref="Q18:U18"/>
    <mergeCell ref="A25:L25"/>
    <mergeCell ref="A20:L20"/>
    <mergeCell ref="A21:L21"/>
    <mergeCell ref="N20:P20"/>
    <mergeCell ref="N24:P24"/>
    <mergeCell ref="N23:P23"/>
    <mergeCell ref="A22:L22"/>
    <mergeCell ref="T3:U3"/>
    <mergeCell ref="A9:F9"/>
    <mergeCell ref="Q8:U8"/>
    <mergeCell ref="G8:M8"/>
    <mergeCell ref="Q4:U4"/>
    <mergeCell ref="Q14:R14"/>
    <mergeCell ref="A10:E10"/>
    <mergeCell ref="G10:M10"/>
    <mergeCell ref="A11:B11"/>
    <mergeCell ref="A12:M12"/>
  </mergeCells>
  <printOptions horizontalCentered="1"/>
  <pageMargins left="0.1968503937007874" right="0.1968503937007874" top="0.1968503937007874" bottom="0.1968503937007874" header="0" footer="0"/>
  <pageSetup blackAndWhite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7"/>
  <sheetViews>
    <sheetView showGridLines="0" showZeros="0" zoomScalePageLayoutView="0" workbookViewId="0" topLeftCell="A1">
      <selection activeCell="J131" sqref="J131"/>
    </sheetView>
  </sheetViews>
  <sheetFormatPr defaultColWidth="9.33203125" defaultRowHeight="12.75"/>
  <cols>
    <col min="1" max="1" width="5.66015625" style="56" customWidth="1"/>
    <col min="2" max="2" width="5.33203125" style="56" customWidth="1"/>
    <col min="3" max="11" width="5" style="56" customWidth="1"/>
    <col min="12" max="12" width="5.16015625" style="56" customWidth="1"/>
    <col min="13" max="13" width="7.16015625" style="56" bestFit="1" customWidth="1"/>
    <col min="14" max="14" width="1.83203125" style="56" customWidth="1"/>
    <col min="15" max="15" width="16.83203125" style="58" customWidth="1"/>
    <col min="16" max="16" width="1.83203125" style="56" customWidth="1"/>
    <col min="17" max="17" width="1.83203125" style="59" customWidth="1"/>
    <col min="18" max="18" width="4.83203125" style="56" customWidth="1"/>
    <col min="19" max="19" width="6.5" style="56" customWidth="1"/>
    <col min="20" max="20" width="5" style="56" customWidth="1"/>
    <col min="21" max="21" width="1.83203125" style="56" customWidth="1"/>
    <col min="22" max="22" width="7.16015625" style="41" customWidth="1"/>
    <col min="23" max="23" width="11" style="1" customWidth="1"/>
    <col min="24" max="24" width="14.33203125" style="1" customWidth="1"/>
    <col min="25" max="25" width="11" style="1" customWidth="1"/>
    <col min="26" max="26" width="12.5" style="1" customWidth="1"/>
    <col min="27" max="16384" width="9.33203125" style="1" customWidth="1"/>
  </cols>
  <sheetData>
    <row r="1" spans="1:26" ht="36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124"/>
      <c r="L1" s="265" t="s">
        <v>113</v>
      </c>
      <c r="M1" s="265"/>
      <c r="N1" s="265"/>
      <c r="O1" s="265"/>
      <c r="P1" s="265"/>
      <c r="Q1" s="265"/>
      <c r="R1" s="265"/>
      <c r="S1" s="265"/>
      <c r="T1" s="265"/>
      <c r="U1" s="265"/>
      <c r="W1" s="269" t="s">
        <v>120</v>
      </c>
      <c r="X1" s="269"/>
      <c r="Y1" s="269"/>
      <c r="Z1" s="269"/>
    </row>
    <row r="2" spans="1:26" s="4" customFormat="1" ht="12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26"/>
      <c r="N2" s="127"/>
      <c r="O2" s="125"/>
      <c r="P2" s="125"/>
      <c r="Q2" s="267" t="s">
        <v>81</v>
      </c>
      <c r="R2" s="267"/>
      <c r="S2" s="267"/>
      <c r="T2" s="267"/>
      <c r="U2" s="267"/>
      <c r="V2" s="42"/>
      <c r="W2" s="269"/>
      <c r="X2" s="269"/>
      <c r="Y2" s="269"/>
      <c r="Z2" s="269"/>
    </row>
    <row r="3" spans="1:26" s="4" customFormat="1" ht="12.7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27"/>
      <c r="M3" s="266" t="s">
        <v>99</v>
      </c>
      <c r="N3" s="266"/>
      <c r="O3" s="266"/>
      <c r="P3" s="128"/>
      <c r="Q3" s="220" t="str">
        <f>'Для розрахунків'!Q3:R3</f>
        <v>2013</v>
      </c>
      <c r="R3" s="220"/>
      <c r="S3" s="129" t="str">
        <f>'Для розрахунків'!S3</f>
        <v>01</v>
      </c>
      <c r="T3" s="268" t="s">
        <v>96</v>
      </c>
      <c r="U3" s="268"/>
      <c r="V3" s="43"/>
      <c r="W3" s="269"/>
      <c r="X3" s="269"/>
      <c r="Y3" s="269"/>
      <c r="Z3" s="269"/>
    </row>
    <row r="4" spans="1:26" s="4" customFormat="1" ht="12.75" customHeight="1">
      <c r="A4" s="261" t="s">
        <v>0</v>
      </c>
      <c r="B4" s="261"/>
      <c r="C4" s="261"/>
      <c r="D4" s="273" t="str">
        <f>'Для розрахунків'!D4:M4</f>
        <v>ТОВ "СТАНДАРТ"</v>
      </c>
      <c r="E4" s="259"/>
      <c r="F4" s="259"/>
      <c r="G4" s="259"/>
      <c r="H4" s="259"/>
      <c r="I4" s="259"/>
      <c r="J4" s="259"/>
      <c r="K4" s="259"/>
      <c r="L4" s="259"/>
      <c r="M4" s="259"/>
      <c r="N4" s="127"/>
      <c r="O4" s="130" t="s">
        <v>1</v>
      </c>
      <c r="P4" s="130"/>
      <c r="Q4" s="220" t="str">
        <f>'Для розрахунків'!Q4:U4</f>
        <v>31954068</v>
      </c>
      <c r="R4" s="220"/>
      <c r="S4" s="220"/>
      <c r="T4" s="220"/>
      <c r="U4" s="220"/>
      <c r="V4" s="44"/>
      <c r="W4" s="269"/>
      <c r="X4" s="269"/>
      <c r="Y4" s="269"/>
      <c r="Z4" s="269"/>
    </row>
    <row r="5" spans="1:26" s="4" customFormat="1" ht="12.75" customHeight="1">
      <c r="A5" s="261" t="s">
        <v>2</v>
      </c>
      <c r="B5" s="261"/>
      <c r="C5" s="273" t="str">
        <f>'Для розрахунків'!C5:M5</f>
        <v>м. Київ, Подільський р- н</v>
      </c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127"/>
      <c r="O5" s="130" t="s">
        <v>3</v>
      </c>
      <c r="P5" s="131"/>
      <c r="Q5" s="220" t="str">
        <f>'Для розрахунків'!Q5:U5</f>
        <v>8038500000</v>
      </c>
      <c r="R5" s="220"/>
      <c r="S5" s="220"/>
      <c r="T5" s="220"/>
      <c r="U5" s="220"/>
      <c r="V5" s="44"/>
      <c r="W5" s="269"/>
      <c r="X5" s="269"/>
      <c r="Y5" s="269"/>
      <c r="Z5" s="269"/>
    </row>
    <row r="6" spans="1:26" s="4" customFormat="1" ht="40.5" customHeight="1">
      <c r="A6" s="270" t="s">
        <v>115</v>
      </c>
      <c r="B6" s="270"/>
      <c r="C6" s="270"/>
      <c r="D6" s="270"/>
      <c r="E6" s="270"/>
      <c r="F6" s="270"/>
      <c r="G6" s="270"/>
      <c r="H6" s="270"/>
      <c r="I6" s="270"/>
      <c r="J6" s="271" t="str">
        <f>'Для розрахунків'!J6:M6</f>
        <v>Товариство з обмеженою відповідальністю</v>
      </c>
      <c r="K6" s="272"/>
      <c r="L6" s="272"/>
      <c r="M6" s="272"/>
      <c r="N6" s="127"/>
      <c r="O6" s="130" t="s">
        <v>116</v>
      </c>
      <c r="P6" s="131"/>
      <c r="Q6" s="220" t="str">
        <f>'Для розрахунків'!Q6:U6</f>
        <v>240</v>
      </c>
      <c r="R6" s="220"/>
      <c r="S6" s="220"/>
      <c r="T6" s="220"/>
      <c r="U6" s="220"/>
      <c r="V6" s="44"/>
      <c r="W6" s="269"/>
      <c r="X6" s="269"/>
      <c r="Y6" s="269"/>
      <c r="Z6" s="269"/>
    </row>
    <row r="7" spans="1:26" s="4" customFormat="1" ht="12.75" customHeight="1">
      <c r="A7" s="261" t="s">
        <v>4</v>
      </c>
      <c r="B7" s="261"/>
      <c r="C7" s="261"/>
      <c r="D7" s="261"/>
      <c r="E7" s="261"/>
      <c r="F7" s="261"/>
      <c r="G7" s="259">
        <f>'Для розрахунків'!G7:M7</f>
        <v>0</v>
      </c>
      <c r="H7" s="259"/>
      <c r="I7" s="259"/>
      <c r="J7" s="224"/>
      <c r="K7" s="224"/>
      <c r="L7" s="224"/>
      <c r="M7" s="224"/>
      <c r="N7" s="127"/>
      <c r="O7" s="130" t="s">
        <v>5</v>
      </c>
      <c r="P7" s="131"/>
      <c r="Q7" s="220" t="str">
        <f>'Для розрахунків'!Q7:U7</f>
        <v>07774</v>
      </c>
      <c r="R7" s="220"/>
      <c r="S7" s="220"/>
      <c r="T7" s="220"/>
      <c r="U7" s="220"/>
      <c r="V7" s="44"/>
      <c r="W7" s="269"/>
      <c r="X7" s="269"/>
      <c r="Y7" s="269"/>
      <c r="Z7" s="269"/>
    </row>
    <row r="8" spans="1:26" s="4" customFormat="1" ht="51.75" customHeight="1">
      <c r="A8" s="261" t="s">
        <v>6</v>
      </c>
      <c r="B8" s="261"/>
      <c r="C8" s="261"/>
      <c r="D8" s="261"/>
      <c r="E8" s="261"/>
      <c r="F8" s="261"/>
      <c r="G8" s="224" t="str">
        <f>'Для розрахунків'!G8:M8</f>
        <v>Посередництво за договорами по цінних паперах або товарах</v>
      </c>
      <c r="H8" s="224"/>
      <c r="I8" s="224"/>
      <c r="J8" s="224"/>
      <c r="K8" s="224"/>
      <c r="L8" s="224"/>
      <c r="M8" s="224"/>
      <c r="N8" s="127"/>
      <c r="O8" s="130" t="s">
        <v>7</v>
      </c>
      <c r="P8" s="131"/>
      <c r="Q8" s="220" t="str">
        <f>'Для розрахунків'!Q8:U8</f>
        <v>67.12.0</v>
      </c>
      <c r="R8" s="220"/>
      <c r="S8" s="220"/>
      <c r="T8" s="220"/>
      <c r="U8" s="220"/>
      <c r="V8" s="44"/>
      <c r="W8" s="269"/>
      <c r="X8" s="269"/>
      <c r="Y8" s="269"/>
      <c r="Z8" s="269"/>
    </row>
    <row r="9" spans="1:26" s="114" customFormat="1" ht="12" customHeight="1">
      <c r="A9" s="264" t="s">
        <v>124</v>
      </c>
      <c r="B9" s="264"/>
      <c r="C9" s="264"/>
      <c r="D9" s="264"/>
      <c r="E9" s="264"/>
      <c r="F9" s="264"/>
      <c r="G9" s="222" t="str">
        <f>'Для розрахунків'!G9:M9</f>
        <v>7</v>
      </c>
      <c r="H9" s="222"/>
      <c r="I9" s="222"/>
      <c r="J9" s="222"/>
      <c r="K9" s="222"/>
      <c r="L9" s="222"/>
      <c r="M9" s="222"/>
      <c r="N9" s="132"/>
      <c r="O9" s="133"/>
      <c r="P9" s="133"/>
      <c r="Q9" s="220">
        <f>'Для розрахунків'!Q9:U9</f>
        <v>0</v>
      </c>
      <c r="R9" s="220"/>
      <c r="S9" s="220"/>
      <c r="T9" s="220"/>
      <c r="U9" s="220"/>
      <c r="W9" s="269"/>
      <c r="X9" s="269"/>
      <c r="Y9" s="269"/>
      <c r="Z9" s="269"/>
    </row>
    <row r="10" spans="1:26" s="114" customFormat="1" ht="14.25" customHeight="1">
      <c r="A10" s="223" t="s">
        <v>8</v>
      </c>
      <c r="B10" s="223"/>
      <c r="C10" s="223"/>
      <c r="D10" s="223"/>
      <c r="E10" s="223"/>
      <c r="F10" s="132"/>
      <c r="G10" s="260"/>
      <c r="H10" s="260"/>
      <c r="I10" s="260"/>
      <c r="J10" s="260"/>
      <c r="K10" s="260"/>
      <c r="L10" s="260"/>
      <c r="M10" s="260"/>
      <c r="N10" s="134"/>
      <c r="O10" s="133"/>
      <c r="P10" s="133"/>
      <c r="Q10" s="220">
        <f>'Для розрахунків'!Q10:U10</f>
        <v>0</v>
      </c>
      <c r="R10" s="220"/>
      <c r="S10" s="220"/>
      <c r="T10" s="220"/>
      <c r="U10" s="220"/>
      <c r="W10" s="269"/>
      <c r="X10" s="269"/>
      <c r="Y10" s="269"/>
      <c r="Z10" s="269"/>
    </row>
    <row r="11" spans="1:26" s="114" customFormat="1" ht="12" customHeight="1">
      <c r="A11" s="217" t="s">
        <v>82</v>
      </c>
      <c r="B11" s="217"/>
      <c r="C11" s="171" t="str">
        <f>'Для розрахунків'!C11:M11</f>
        <v>04071 м.Київ, вул.Верхній Вал, б.24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135"/>
      <c r="O11" s="136"/>
      <c r="P11" s="136"/>
      <c r="Q11" s="136"/>
      <c r="R11" s="137"/>
      <c r="S11" s="137"/>
      <c r="T11" s="132"/>
      <c r="U11" s="132"/>
      <c r="W11" s="269"/>
      <c r="X11" s="269"/>
      <c r="Y11" s="269"/>
      <c r="Z11" s="269"/>
    </row>
    <row r="12" spans="1:26" s="111" customFormat="1" ht="12" customHeight="1">
      <c r="A12" s="217" t="s">
        <v>125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138"/>
      <c r="O12" s="138"/>
      <c r="P12" s="139"/>
      <c r="Q12" s="139"/>
      <c r="R12" s="139"/>
      <c r="S12" s="139"/>
      <c r="T12" s="140"/>
      <c r="U12" s="140"/>
      <c r="W12" s="269"/>
      <c r="X12" s="269"/>
      <c r="Y12" s="269"/>
      <c r="Z12" s="269"/>
    </row>
    <row r="13" spans="1:26" s="111" customFormat="1" ht="12" customHeight="1">
      <c r="A13" s="217" t="s">
        <v>126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138"/>
      <c r="O13" s="141"/>
      <c r="P13" s="139"/>
      <c r="Q13" s="218" t="str">
        <f>'Для розрахунків'!Q13:R13</f>
        <v>V</v>
      </c>
      <c r="R13" s="219"/>
      <c r="S13" s="139"/>
      <c r="T13" s="140"/>
      <c r="U13" s="140"/>
      <c r="W13" s="269"/>
      <c r="X13" s="269"/>
      <c r="Y13" s="269"/>
      <c r="Z13" s="269"/>
    </row>
    <row r="14" spans="1:26" s="111" customFormat="1" ht="12" customHeight="1">
      <c r="A14" s="217" t="s">
        <v>127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138"/>
      <c r="O14" s="142"/>
      <c r="P14" s="139"/>
      <c r="Q14" s="218">
        <f>'Для розрахунків'!Q14:R14</f>
        <v>0</v>
      </c>
      <c r="R14" s="219"/>
      <c r="S14" s="139"/>
      <c r="T14" s="140"/>
      <c r="U14" s="140"/>
      <c r="W14" s="269"/>
      <c r="X14" s="269"/>
      <c r="Y14" s="269"/>
      <c r="Z14" s="269"/>
    </row>
    <row r="15" spans="1:22" s="96" customFormat="1" ht="24.75" customHeight="1">
      <c r="A15" s="143"/>
      <c r="B15" s="144"/>
      <c r="C15" s="144"/>
      <c r="D15" s="144"/>
      <c r="E15" s="144"/>
      <c r="F15" s="144"/>
      <c r="G15" s="144"/>
      <c r="H15" s="144"/>
      <c r="I15" s="144" t="s">
        <v>9</v>
      </c>
      <c r="J15" s="143"/>
      <c r="K15" s="144"/>
      <c r="L15" s="144"/>
      <c r="M15" s="144"/>
      <c r="N15" s="144"/>
      <c r="O15" s="144"/>
      <c r="P15" s="144"/>
      <c r="Q15" s="143"/>
      <c r="R15" s="144"/>
      <c r="S15" s="144"/>
      <c r="T15" s="144"/>
      <c r="U15" s="143"/>
      <c r="V15" s="95"/>
    </row>
    <row r="16" spans="1:22" s="92" customFormat="1" ht="15.75" customHeight="1">
      <c r="A16" s="101"/>
      <c r="B16" s="102"/>
      <c r="C16" s="102"/>
      <c r="D16" s="102" t="s">
        <v>100</v>
      </c>
      <c r="E16" s="262" t="str">
        <f>'Для розрахунків'!E16:J16</f>
        <v>31 грудня</v>
      </c>
      <c r="F16" s="263"/>
      <c r="G16" s="263"/>
      <c r="H16" s="263"/>
      <c r="I16" s="263"/>
      <c r="J16" s="263"/>
      <c r="K16" s="104" t="s">
        <v>101</v>
      </c>
      <c r="L16" s="105" t="str">
        <f>'Для розрахунків'!L16</f>
        <v>12</v>
      </c>
      <c r="M16" s="106" t="s">
        <v>102</v>
      </c>
      <c r="N16" s="102"/>
      <c r="O16" s="102"/>
      <c r="P16" s="102"/>
      <c r="Q16" s="103"/>
      <c r="R16" s="102"/>
      <c r="S16" s="102"/>
      <c r="T16" s="102"/>
      <c r="U16" s="101"/>
      <c r="V16" s="100"/>
    </row>
    <row r="17" spans="1:22" s="52" customFormat="1" ht="7.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8"/>
      <c r="P17" s="56"/>
      <c r="Q17" s="59"/>
      <c r="R17" s="56"/>
      <c r="S17" s="56"/>
      <c r="T17" s="56"/>
      <c r="U17" s="56"/>
      <c r="V17" s="53"/>
    </row>
    <row r="18" spans="9:21" ht="11.25" customHeight="1">
      <c r="I18" s="60" t="s">
        <v>10</v>
      </c>
      <c r="J18" s="60"/>
      <c r="K18" s="60"/>
      <c r="L18" s="60"/>
      <c r="M18" s="257" t="s">
        <v>11</v>
      </c>
      <c r="N18" s="257"/>
      <c r="O18" s="257"/>
      <c r="P18" s="257"/>
      <c r="Q18" s="237">
        <v>1801001</v>
      </c>
      <c r="R18" s="237"/>
      <c r="S18" s="237"/>
      <c r="T18" s="237"/>
      <c r="U18" s="237"/>
    </row>
    <row r="19" ht="4.5" customHeight="1"/>
    <row r="20" spans="1:21" ht="25.5">
      <c r="A20" s="252" t="s">
        <v>12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4"/>
      <c r="M20" s="61" t="s">
        <v>13</v>
      </c>
      <c r="N20" s="258" t="s">
        <v>14</v>
      </c>
      <c r="O20" s="258"/>
      <c r="P20" s="258"/>
      <c r="Q20" s="258" t="s">
        <v>15</v>
      </c>
      <c r="R20" s="258"/>
      <c r="S20" s="258"/>
      <c r="T20" s="258"/>
      <c r="U20" s="258"/>
    </row>
    <row r="21" spans="1:22" s="6" customFormat="1" ht="12.75">
      <c r="A21" s="252">
        <v>1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4"/>
      <c r="M21" s="61">
        <v>2</v>
      </c>
      <c r="N21" s="258">
        <v>3</v>
      </c>
      <c r="O21" s="258"/>
      <c r="P21" s="258"/>
      <c r="Q21" s="258">
        <v>4</v>
      </c>
      <c r="R21" s="258"/>
      <c r="S21" s="258"/>
      <c r="T21" s="258"/>
      <c r="U21" s="258"/>
      <c r="V21" s="45"/>
    </row>
    <row r="22" spans="1:22" s="6" customFormat="1" ht="12.75">
      <c r="A22" s="234" t="s">
        <v>16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6"/>
      <c r="M22" s="63"/>
      <c r="N22" s="226"/>
      <c r="O22" s="226"/>
      <c r="P22" s="226"/>
      <c r="Q22" s="227"/>
      <c r="R22" s="227"/>
      <c r="S22" s="227"/>
      <c r="T22" s="227"/>
      <c r="U22" s="227"/>
      <c r="V22" s="45"/>
    </row>
    <row r="23" spans="1:22" s="4" customFormat="1" ht="12.75">
      <c r="A23" s="231" t="s">
        <v>17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3"/>
      <c r="M23" s="63"/>
      <c r="N23" s="226"/>
      <c r="O23" s="226"/>
      <c r="P23" s="226"/>
      <c r="Q23" s="227"/>
      <c r="R23" s="227"/>
      <c r="S23" s="227"/>
      <c r="T23" s="227"/>
      <c r="U23" s="227"/>
      <c r="V23" s="46"/>
    </row>
    <row r="24" spans="1:22" s="4" customFormat="1" ht="12.75">
      <c r="A24" s="228" t="s">
        <v>18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30"/>
      <c r="M24" s="63" t="s">
        <v>83</v>
      </c>
      <c r="N24" s="226" t="str">
        <f>IF(('Для розрахунків'!N24:P24)=0," - ",('Для розрахунків'!N24:P24))</f>
        <v> - </v>
      </c>
      <c r="O24" s="226"/>
      <c r="P24" s="226"/>
      <c r="Q24" s="227" t="str">
        <f>IF(('Для розрахунків'!Q24:U24)=0," - ",('Для розрахунків'!Q24:U24))</f>
        <v> - </v>
      </c>
      <c r="R24" s="227"/>
      <c r="S24" s="227"/>
      <c r="T24" s="227"/>
      <c r="U24" s="227"/>
      <c r="V24" s="46"/>
    </row>
    <row r="25" spans="1:22" s="4" customFormat="1" ht="12.75">
      <c r="A25" s="228" t="s">
        <v>19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30"/>
      <c r="M25" s="63" t="s">
        <v>84</v>
      </c>
      <c r="N25" s="226" t="str">
        <f>IF(('Для розрахунків'!N25:P25)=0," - ",('Для розрахунків'!N25:P25))</f>
        <v> - </v>
      </c>
      <c r="O25" s="226"/>
      <c r="P25" s="226"/>
      <c r="Q25" s="227" t="str">
        <f>IF(('Для розрахунків'!Q25:U25)=0," - ",('Для розрахунків'!Q25:U25))</f>
        <v> - </v>
      </c>
      <c r="R25" s="227"/>
      <c r="S25" s="227"/>
      <c r="T25" s="227"/>
      <c r="U25" s="227"/>
      <c r="V25" s="46"/>
    </row>
    <row r="26" spans="1:22" s="4" customFormat="1" ht="12.75">
      <c r="A26" s="228" t="s">
        <v>20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30"/>
      <c r="M26" s="63" t="s">
        <v>85</v>
      </c>
      <c r="N26" s="64" t="s">
        <v>97</v>
      </c>
      <c r="O26" s="65" t="str">
        <f>IF(('Для розрахунків'!O26)=0," - ",('Для розрахунків'!O26))</f>
        <v> - </v>
      </c>
      <c r="P26" s="66" t="s">
        <v>98</v>
      </c>
      <c r="Q26" s="67" t="s">
        <v>97</v>
      </c>
      <c r="R26" s="245" t="str">
        <f>IF(('Для розрахунків'!Q26:U26)=0," - ",('Для розрахунків'!Q26:U26))</f>
        <v> - </v>
      </c>
      <c r="S26" s="246"/>
      <c r="T26" s="246"/>
      <c r="U26" s="68" t="s">
        <v>98</v>
      </c>
      <c r="V26" s="46"/>
    </row>
    <row r="27" spans="1:22" s="4" customFormat="1" ht="12.75">
      <c r="A27" s="231" t="s">
        <v>117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3"/>
      <c r="M27" s="63" t="s">
        <v>86</v>
      </c>
      <c r="N27" s="226" t="str">
        <f>IF(('Для розрахунків'!N27:P27)=0," - ",('Для розрахунків'!N27:P27))</f>
        <v> - </v>
      </c>
      <c r="O27" s="226"/>
      <c r="P27" s="226"/>
      <c r="Q27" s="227" t="str">
        <f>IF(('Для розрахунків'!Q27:U27)=0," - ",('Для розрахунків'!Q27:U27))</f>
        <v> - </v>
      </c>
      <c r="R27" s="227"/>
      <c r="S27" s="227"/>
      <c r="T27" s="227"/>
      <c r="U27" s="227"/>
      <c r="V27" s="47"/>
    </row>
    <row r="28" spans="1:22" s="4" customFormat="1" ht="12.75">
      <c r="A28" s="231" t="s">
        <v>21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3"/>
      <c r="M28" s="63"/>
      <c r="N28" s="226"/>
      <c r="O28" s="226"/>
      <c r="P28" s="226"/>
      <c r="Q28" s="227"/>
      <c r="R28" s="227"/>
      <c r="S28" s="227"/>
      <c r="T28" s="227"/>
      <c r="U28" s="227"/>
      <c r="V28" s="46"/>
    </row>
    <row r="29" spans="1:22" s="4" customFormat="1" ht="12.75">
      <c r="A29" s="228" t="s">
        <v>18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30"/>
      <c r="M29" s="63" t="s">
        <v>87</v>
      </c>
      <c r="N29" s="226" t="str">
        <f>IF(('Для розрахунків'!N29:P29)=0," - ",('Для розрахунків'!N29:P29))</f>
        <v> - </v>
      </c>
      <c r="O29" s="226"/>
      <c r="P29" s="226"/>
      <c r="Q29" s="227" t="str">
        <f>IF(('Для розрахунків'!Q29:U29)=0," - ",('Для розрахунків'!Q29:U29))</f>
        <v> - </v>
      </c>
      <c r="R29" s="227"/>
      <c r="S29" s="227"/>
      <c r="T29" s="227"/>
      <c r="U29" s="227"/>
      <c r="V29" s="46"/>
    </row>
    <row r="30" spans="1:22" s="4" customFormat="1" ht="12.75">
      <c r="A30" s="228" t="s">
        <v>19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30"/>
      <c r="M30" s="63" t="s">
        <v>88</v>
      </c>
      <c r="N30" s="226">
        <f>IF(('Для розрахунків'!N30:P30)=0," - ",('Для розрахунків'!N30:P30))</f>
        <v>25</v>
      </c>
      <c r="O30" s="226"/>
      <c r="P30" s="226"/>
      <c r="Q30" s="227" t="str">
        <f>IF(('Для розрахунків'!Q30:U30)=0," - ",('Для розрахунків'!Q30:U30))</f>
        <v> - </v>
      </c>
      <c r="R30" s="227"/>
      <c r="S30" s="227"/>
      <c r="T30" s="227"/>
      <c r="U30" s="227"/>
      <c r="V30" s="46"/>
    </row>
    <row r="31" spans="1:22" s="4" customFormat="1" ht="12.75">
      <c r="A31" s="228" t="s">
        <v>22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63" t="s">
        <v>89</v>
      </c>
      <c r="N31" s="64" t="s">
        <v>97</v>
      </c>
      <c r="O31" s="65">
        <f>IF(('Для розрахунків'!O31)=0," - ",('Для розрахунків'!O31))</f>
        <v>25</v>
      </c>
      <c r="P31" s="69" t="s">
        <v>98</v>
      </c>
      <c r="Q31" s="67" t="s">
        <v>97</v>
      </c>
      <c r="R31" s="245" t="str">
        <f>IF(('Для розрахунків'!Q31:U31)=0," - ",('Для розрахунків'!Q31:U31))</f>
        <v> - </v>
      </c>
      <c r="S31" s="246"/>
      <c r="T31" s="246"/>
      <c r="U31" s="68" t="s">
        <v>98</v>
      </c>
      <c r="V31" s="46"/>
    </row>
    <row r="32" spans="1:22" s="4" customFormat="1" ht="12.75">
      <c r="A32" s="181" t="s">
        <v>106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3"/>
      <c r="M32" s="11"/>
      <c r="N32" s="226"/>
      <c r="O32" s="226"/>
      <c r="P32" s="226"/>
      <c r="Q32" s="227"/>
      <c r="R32" s="227"/>
      <c r="S32" s="227"/>
      <c r="T32" s="227"/>
      <c r="U32" s="227"/>
      <c r="V32" s="47"/>
    </row>
    <row r="33" spans="1:22" s="4" customFormat="1" ht="12.75" customHeight="1">
      <c r="A33" s="158" t="s">
        <v>107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60"/>
      <c r="M33" s="11" t="s">
        <v>103</v>
      </c>
      <c r="N33" s="226" t="str">
        <f>IF(('Для розрахунків'!N33:P33)=0," - ",('Для розрахунків'!N33:P33))</f>
        <v> - </v>
      </c>
      <c r="O33" s="226"/>
      <c r="P33" s="226"/>
      <c r="Q33" s="227" t="str">
        <f>IF(('Для розрахунків'!Q33:U33)=0," - ",('Для розрахунків'!Q33:U33))</f>
        <v> - </v>
      </c>
      <c r="R33" s="227"/>
      <c r="S33" s="227"/>
      <c r="T33" s="227"/>
      <c r="U33" s="227"/>
      <c r="V33" s="47"/>
    </row>
    <row r="34" spans="1:22" s="4" customFormat="1" ht="12.75" customHeight="1">
      <c r="A34" s="158" t="s">
        <v>19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60"/>
      <c r="M34" s="11" t="s">
        <v>104</v>
      </c>
      <c r="N34" s="226" t="str">
        <f>IF(('Для розрахунків'!N34:P34)=0," - ",('Для розрахунків'!N34:P34))</f>
        <v> - </v>
      </c>
      <c r="O34" s="226"/>
      <c r="P34" s="226"/>
      <c r="Q34" s="227" t="str">
        <f>IF(('Для розрахунків'!Q34:U34)=0," - ",('Для розрахунків'!Q34:U34))</f>
        <v> - </v>
      </c>
      <c r="R34" s="227"/>
      <c r="S34" s="227"/>
      <c r="T34" s="227"/>
      <c r="U34" s="227"/>
      <c r="V34" s="47"/>
    </row>
    <row r="35" spans="1:22" s="4" customFormat="1" ht="12.75" customHeight="1">
      <c r="A35" s="158" t="s">
        <v>20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60"/>
      <c r="M35" s="11" t="s">
        <v>105</v>
      </c>
      <c r="N35" s="64" t="s">
        <v>97</v>
      </c>
      <c r="O35" s="65" t="str">
        <f>IF(('Для розрахунків'!O35)=0," - ",('Для розрахунків'!O35))</f>
        <v> - </v>
      </c>
      <c r="P35" s="69" t="s">
        <v>98</v>
      </c>
      <c r="Q35" s="67" t="s">
        <v>97</v>
      </c>
      <c r="R35" s="245" t="str">
        <f>IF(('Для розрахунків'!Q35:U35)=0," - ",('Для розрахунків'!Q35:U35))</f>
        <v> - </v>
      </c>
      <c r="S35" s="246"/>
      <c r="T35" s="246"/>
      <c r="U35" s="68" t="s">
        <v>98</v>
      </c>
      <c r="V35" s="47"/>
    </row>
    <row r="36" spans="1:22" s="4" customFormat="1" ht="12.75" customHeight="1">
      <c r="A36" s="231" t="s">
        <v>23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3"/>
      <c r="M36" s="63"/>
      <c r="N36" s="226"/>
      <c r="O36" s="226"/>
      <c r="P36" s="226"/>
      <c r="Q36" s="227"/>
      <c r="R36" s="227"/>
      <c r="S36" s="227"/>
      <c r="T36" s="227"/>
      <c r="U36" s="227"/>
      <c r="V36" s="47"/>
    </row>
    <row r="37" spans="1:22" s="4" customFormat="1" ht="12.75">
      <c r="A37" s="228" t="s">
        <v>24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30"/>
      <c r="M37" s="63" t="s">
        <v>90</v>
      </c>
      <c r="N37" s="226">
        <f>IF(('Для розрахунків'!N37:P37)=0," - ",('Для розрахунків'!N37:P37))</f>
        <v>6000</v>
      </c>
      <c r="O37" s="226"/>
      <c r="P37" s="226"/>
      <c r="Q37" s="227">
        <f>IF(('Для розрахунків'!Q37:U37)=0," - ",('Для розрахунків'!Q37:U37))</f>
        <v>6000</v>
      </c>
      <c r="R37" s="227"/>
      <c r="S37" s="227"/>
      <c r="T37" s="227"/>
      <c r="U37" s="227"/>
      <c r="V37" s="46"/>
    </row>
    <row r="38" spans="1:22" s="4" customFormat="1" ht="12.75">
      <c r="A38" s="228" t="s">
        <v>25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30"/>
      <c r="M38" s="63" t="s">
        <v>91</v>
      </c>
      <c r="N38" s="226">
        <f>IF(('Для розрахунків'!N38:P38)=0," - ",('Для розрахунків'!N38:P38))</f>
        <v>1</v>
      </c>
      <c r="O38" s="226"/>
      <c r="P38" s="226"/>
      <c r="Q38" s="227">
        <f>IF(('Для розрахунків'!Q38:U38)=0," - ",('Для розрахунків'!Q38:U38))</f>
        <v>1</v>
      </c>
      <c r="R38" s="227"/>
      <c r="S38" s="227"/>
      <c r="T38" s="227"/>
      <c r="U38" s="227"/>
      <c r="V38" s="46"/>
    </row>
    <row r="39" spans="1:22" s="4" customFormat="1" ht="12.75">
      <c r="A39" s="231" t="s">
        <v>26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3"/>
      <c r="M39" s="63" t="s">
        <v>92</v>
      </c>
      <c r="N39" s="226" t="str">
        <f>IF(('Для розрахунків'!N39:P39)=0," - ",('Для розрахунків'!N39:P39))</f>
        <v> - </v>
      </c>
      <c r="O39" s="226"/>
      <c r="P39" s="226"/>
      <c r="Q39" s="227" t="str">
        <f>IF(('Для розрахунків'!Q39:U39)=0," - ",('Для розрахунків'!Q39:U39))</f>
        <v> - </v>
      </c>
      <c r="R39" s="227"/>
      <c r="S39" s="227"/>
      <c r="T39" s="227"/>
      <c r="U39" s="227"/>
      <c r="V39" s="46"/>
    </row>
    <row r="40" spans="1:22" s="4" customFormat="1" ht="12.75">
      <c r="A40" s="231" t="s">
        <v>27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3"/>
      <c r="M40" s="63" t="s">
        <v>93</v>
      </c>
      <c r="N40" s="226" t="str">
        <f>IF(('Для розрахунків'!N40:P40)=0," - ",('Для розрахунків'!N40:P40))</f>
        <v> - </v>
      </c>
      <c r="O40" s="226"/>
      <c r="P40" s="226"/>
      <c r="Q40" s="227" t="str">
        <f>IF(('Для розрахунків'!Q40:U40)=0," - ",('Для розрахунків'!Q40:U40))</f>
        <v> - </v>
      </c>
      <c r="R40" s="227"/>
      <c r="S40" s="227"/>
      <c r="T40" s="227"/>
      <c r="U40" s="227"/>
      <c r="V40" s="46"/>
    </row>
    <row r="41" spans="1:22" s="4" customFormat="1" ht="12.75">
      <c r="A41" s="231" t="s">
        <v>28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3"/>
      <c r="M41" s="63" t="s">
        <v>94</v>
      </c>
      <c r="N41" s="226">
        <f>IF(('Для розрахунків'!N41:P41)=0," - ",('Для розрахунків'!N41:P41))</f>
        <v>596</v>
      </c>
      <c r="O41" s="226"/>
      <c r="P41" s="226"/>
      <c r="Q41" s="227">
        <f>IF(('Для розрахунків'!Q41:U41)=0," - ",('Для розрахунків'!Q41:U41))</f>
        <v>596</v>
      </c>
      <c r="R41" s="227"/>
      <c r="S41" s="227"/>
      <c r="T41" s="227"/>
      <c r="U41" s="227"/>
      <c r="V41" s="46"/>
    </row>
    <row r="42" spans="1:22" s="4" customFormat="1" ht="12.75">
      <c r="A42" s="241" t="s">
        <v>29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3"/>
      <c r="M42" s="62" t="s">
        <v>95</v>
      </c>
      <c r="N42" s="238">
        <f>IF(('Для розрахунків'!N42:P42)=0," - ",('Для розрахунків'!N42:P42))</f>
        <v>6597</v>
      </c>
      <c r="O42" s="238"/>
      <c r="P42" s="238"/>
      <c r="Q42" s="239">
        <f>IF(('Для розрахунків'!Q42:U42)=0," - ",('Для розрахунків'!Q42:U42))</f>
        <v>6597</v>
      </c>
      <c r="R42" s="239"/>
      <c r="S42" s="239"/>
      <c r="T42" s="239"/>
      <c r="U42" s="239"/>
      <c r="V42" s="46"/>
    </row>
    <row r="43" spans="1:22" s="4" customFormat="1" ht="12.75">
      <c r="A43" s="234" t="s">
        <v>30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6"/>
      <c r="M43" s="63"/>
      <c r="N43" s="226"/>
      <c r="O43" s="226"/>
      <c r="P43" s="226"/>
      <c r="Q43" s="227"/>
      <c r="R43" s="227"/>
      <c r="S43" s="227"/>
      <c r="T43" s="227"/>
      <c r="U43" s="227"/>
      <c r="V43" s="48"/>
    </row>
    <row r="44" spans="1:22" s="4" customFormat="1" ht="12.75">
      <c r="A44" s="181" t="s">
        <v>108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3"/>
      <c r="M44" s="63">
        <v>100</v>
      </c>
      <c r="N44" s="226" t="str">
        <f>IF(('Для розрахунків'!N44:P44)=0," - ",('Для розрахунків'!N44:P44))</f>
        <v> - </v>
      </c>
      <c r="O44" s="226"/>
      <c r="P44" s="226"/>
      <c r="Q44" s="227" t="str">
        <f>IF(('Для розрахунків'!Q44:U44)=0," - ",('Для розрахунків'!Q44:U44))</f>
        <v> - </v>
      </c>
      <c r="R44" s="227"/>
      <c r="S44" s="227"/>
      <c r="T44" s="227"/>
      <c r="U44" s="227"/>
      <c r="V44" s="46"/>
    </row>
    <row r="45" spans="1:22" s="4" customFormat="1" ht="12.75" customHeight="1">
      <c r="A45" s="181" t="s">
        <v>109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3"/>
      <c r="M45" s="63">
        <v>110</v>
      </c>
      <c r="N45" s="226" t="str">
        <f>IF(('Для розрахунків'!N45:P45)=0," - ",('Для розрахунків'!N45:P45))</f>
        <v> - </v>
      </c>
      <c r="O45" s="226"/>
      <c r="P45" s="226"/>
      <c r="Q45" s="227" t="str">
        <f>IF(('Для розрахунків'!Q45:U45)=0," - ",('Для розрахунків'!Q45:U45))</f>
        <v> - </v>
      </c>
      <c r="R45" s="227"/>
      <c r="S45" s="227"/>
      <c r="T45" s="227"/>
      <c r="U45" s="227"/>
      <c r="V45" s="46"/>
    </row>
    <row r="46" spans="1:22" s="4" customFormat="1" ht="12.75" customHeight="1">
      <c r="A46" s="181" t="s">
        <v>110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3"/>
      <c r="M46" s="63">
        <v>120</v>
      </c>
      <c r="N46" s="226" t="str">
        <f>IF(('Для розрахунків'!N46:P46)=0," - ",('Для розрахунків'!N46:P46))</f>
        <v> - </v>
      </c>
      <c r="O46" s="226"/>
      <c r="P46" s="226"/>
      <c r="Q46" s="227" t="str">
        <f>IF(('Для розрахунків'!Q46:U46)=0," - ",('Для розрахунків'!Q46:U46))</f>
        <v> - </v>
      </c>
      <c r="R46" s="227"/>
      <c r="S46" s="227"/>
      <c r="T46" s="227"/>
      <c r="U46" s="227"/>
      <c r="V46" s="46"/>
    </row>
    <row r="47" spans="1:22" s="4" customFormat="1" ht="12.75" customHeight="1">
      <c r="A47" s="181" t="s">
        <v>111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3"/>
      <c r="M47" s="63">
        <v>130</v>
      </c>
      <c r="N47" s="226" t="str">
        <f>IF(('Для розрахунків'!N47:P47)=0," - ",('Для розрахунків'!N47:P47))</f>
        <v> - </v>
      </c>
      <c r="O47" s="226"/>
      <c r="P47" s="226"/>
      <c r="Q47" s="227" t="str">
        <f>IF(('Для розрахунків'!Q47:U47)=0," - ",('Для розрахунків'!Q47:U47))</f>
        <v> - </v>
      </c>
      <c r="R47" s="227"/>
      <c r="S47" s="227"/>
      <c r="T47" s="227"/>
      <c r="U47" s="227"/>
      <c r="V47" s="46"/>
    </row>
    <row r="48" spans="1:22" s="4" customFormat="1" ht="12.75" customHeight="1">
      <c r="A48" s="181" t="s">
        <v>112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3"/>
      <c r="M48" s="63">
        <v>140</v>
      </c>
      <c r="N48" s="226" t="str">
        <f>IF(('Для розрахунків'!N48:P48)=0," - ",('Для розрахунків'!N48:P48))</f>
        <v> - </v>
      </c>
      <c r="O48" s="226"/>
      <c r="P48" s="226"/>
      <c r="Q48" s="227" t="str">
        <f>IF(('Для розрахунків'!Q48:U48)=0," - ",('Для розрахунків'!Q48:U48))</f>
        <v> - </v>
      </c>
      <c r="R48" s="227"/>
      <c r="S48" s="227"/>
      <c r="T48" s="227"/>
      <c r="U48" s="227"/>
      <c r="V48" s="46"/>
    </row>
    <row r="49" spans="1:22" s="4" customFormat="1" ht="12.75" customHeight="1">
      <c r="A49" s="231" t="s">
        <v>31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3"/>
      <c r="M49" s="63">
        <v>150</v>
      </c>
      <c r="N49" s="226" t="str">
        <f>IF(('Для розрахунків'!N49:P49)=0," - ",('Для розрахунків'!N49:P49))</f>
        <v> - </v>
      </c>
      <c r="O49" s="226"/>
      <c r="P49" s="226"/>
      <c r="Q49" s="227" t="str">
        <f>IF(('Для розрахунків'!Q49:U49)=0," - ",('Для розрахунків'!Q49:U49))</f>
        <v> - </v>
      </c>
      <c r="R49" s="227"/>
      <c r="S49" s="227"/>
      <c r="T49" s="227"/>
      <c r="U49" s="227"/>
      <c r="V49" s="46"/>
    </row>
    <row r="50" spans="1:22" s="4" customFormat="1" ht="12.75">
      <c r="A50" s="231" t="s">
        <v>32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3"/>
      <c r="M50" s="63"/>
      <c r="N50" s="226"/>
      <c r="O50" s="226"/>
      <c r="P50" s="226"/>
      <c r="Q50" s="227"/>
      <c r="R50" s="227"/>
      <c r="S50" s="227"/>
      <c r="T50" s="227"/>
      <c r="U50" s="227"/>
      <c r="V50" s="46"/>
    </row>
    <row r="51" spans="1:22" s="4" customFormat="1" ht="12.75">
      <c r="A51" s="228" t="s">
        <v>33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30"/>
      <c r="M51" s="63">
        <v>160</v>
      </c>
      <c r="N51" s="226" t="str">
        <f>IF(('Для розрахунків'!N51:P51)=0," - ",('Для розрахунків'!N51:P51))</f>
        <v> - </v>
      </c>
      <c r="O51" s="226"/>
      <c r="P51" s="226"/>
      <c r="Q51" s="227">
        <f>IF(('Для розрахунків'!Q51:U51)=0," - ",('Для розрахунків'!Q51:U51))</f>
        <v>145</v>
      </c>
      <c r="R51" s="227"/>
      <c r="S51" s="227"/>
      <c r="T51" s="227"/>
      <c r="U51" s="227"/>
      <c r="V51" s="46"/>
    </row>
    <row r="52" spans="1:22" s="4" customFormat="1" ht="12.75">
      <c r="A52" s="228" t="s">
        <v>19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30"/>
      <c r="M52" s="63">
        <v>161</v>
      </c>
      <c r="N52" s="226" t="str">
        <f>IF(('Для розрахунків'!N52:P52)=0," - ",('Для розрахунків'!N52:P52))</f>
        <v> - </v>
      </c>
      <c r="O52" s="226"/>
      <c r="P52" s="226"/>
      <c r="Q52" s="227">
        <f>IF(('Для розрахунків'!Q52:U52)=0," - ",('Для розрахунків'!Q52:U52))</f>
        <v>145</v>
      </c>
      <c r="R52" s="227"/>
      <c r="S52" s="227"/>
      <c r="T52" s="227"/>
      <c r="U52" s="227"/>
      <c r="V52" s="46"/>
    </row>
    <row r="53" spans="1:22" s="4" customFormat="1" ht="12.75">
      <c r="A53" s="228" t="s">
        <v>34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30"/>
      <c r="M53" s="70">
        <v>162</v>
      </c>
      <c r="N53" s="71" t="s">
        <v>97</v>
      </c>
      <c r="O53" s="65" t="str">
        <f>IF(('Для розрахунків'!O53)=0," - ",('Для розрахунків'!O53))</f>
        <v> - </v>
      </c>
      <c r="P53" s="72" t="s">
        <v>98</v>
      </c>
      <c r="Q53" s="73" t="s">
        <v>97</v>
      </c>
      <c r="R53" s="245" t="str">
        <f>IF(('Для розрахунків'!Q53:U53)=0," - ",('Для розрахунків'!Q53:U53))</f>
        <v> - </v>
      </c>
      <c r="S53" s="246"/>
      <c r="T53" s="246"/>
      <c r="U53" s="74" t="s">
        <v>98</v>
      </c>
      <c r="V53" s="46"/>
    </row>
    <row r="54" spans="1:22" s="4" customFormat="1" ht="12.75">
      <c r="A54" s="231" t="s">
        <v>35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3"/>
      <c r="M54" s="63"/>
      <c r="N54" s="226"/>
      <c r="O54" s="226"/>
      <c r="P54" s="226"/>
      <c r="Q54" s="227"/>
      <c r="R54" s="227"/>
      <c r="S54" s="227"/>
      <c r="T54" s="227"/>
      <c r="U54" s="227"/>
      <c r="V54" s="47"/>
    </row>
    <row r="55" spans="1:22" s="4" customFormat="1" ht="12.75">
      <c r="A55" s="228" t="s">
        <v>36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30"/>
      <c r="M55" s="63">
        <v>170</v>
      </c>
      <c r="N55" s="226" t="str">
        <f>IF(('Для розрахунків'!N55:P55)=0," - ",('Для розрахунків'!N55:P55))</f>
        <v> - </v>
      </c>
      <c r="O55" s="226"/>
      <c r="P55" s="226"/>
      <c r="Q55" s="227">
        <f>IF(('Для розрахунків'!Q55:U55)=0," - ",('Для розрахунків'!Q55:U55))</f>
        <v>2</v>
      </c>
      <c r="R55" s="227"/>
      <c r="S55" s="227"/>
      <c r="T55" s="227"/>
      <c r="U55" s="227"/>
      <c r="V55" s="46"/>
    </row>
    <row r="56" spans="1:22" s="4" customFormat="1" ht="12.75">
      <c r="A56" s="228" t="s">
        <v>37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30"/>
      <c r="M56" s="63">
        <v>180</v>
      </c>
      <c r="N56" s="226" t="str">
        <f>IF(('Для розрахунків'!N56:P56)=0," - ",('Для розрахунків'!N56:P56))</f>
        <v> - </v>
      </c>
      <c r="O56" s="226"/>
      <c r="P56" s="226"/>
      <c r="Q56" s="227" t="str">
        <f>IF(('Для розрахунків'!Q56:U56)=0," - ",('Для розрахунків'!Q56:U56))</f>
        <v> - </v>
      </c>
      <c r="R56" s="227"/>
      <c r="S56" s="227"/>
      <c r="T56" s="227"/>
      <c r="U56" s="227"/>
      <c r="V56" s="46"/>
    </row>
    <row r="57" spans="1:22" s="4" customFormat="1" ht="12.75">
      <c r="A57" s="228" t="s">
        <v>38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30"/>
      <c r="M57" s="63">
        <v>190</v>
      </c>
      <c r="N57" s="226" t="str">
        <f>IF(('Для розрахунків'!N57:P57)=0," - ",('Для розрахунків'!N57:P57))</f>
        <v> - </v>
      </c>
      <c r="O57" s="226"/>
      <c r="P57" s="226"/>
      <c r="Q57" s="227" t="str">
        <f>IF(('Для розрахунків'!Q57:U57)=0," - ",('Для розрахунків'!Q57:U57))</f>
        <v> - </v>
      </c>
      <c r="R57" s="227"/>
      <c r="S57" s="227"/>
      <c r="T57" s="227"/>
      <c r="U57" s="227"/>
      <c r="V57" s="46"/>
    </row>
    <row r="58" spans="1:22" s="4" customFormat="1" ht="12.75">
      <c r="A58" s="228" t="s">
        <v>39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30"/>
      <c r="M58" s="63">
        <v>200</v>
      </c>
      <c r="N58" s="226" t="str">
        <f>IF(('Для розрахунків'!N58:P58)=0," - ",('Для розрахунків'!N58:P58))</f>
        <v> - </v>
      </c>
      <c r="O58" s="226"/>
      <c r="P58" s="226"/>
      <c r="Q58" s="227" t="str">
        <f>IF(('Для розрахунків'!Q58:U58)=0," - ",('Для розрахунків'!Q58:U58))</f>
        <v> - </v>
      </c>
      <c r="R58" s="227"/>
      <c r="S58" s="227"/>
      <c r="T58" s="227"/>
      <c r="U58" s="227"/>
      <c r="V58" s="46"/>
    </row>
    <row r="59" spans="1:22" s="4" customFormat="1" ht="12.75">
      <c r="A59" s="231" t="s">
        <v>40</v>
      </c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3"/>
      <c r="M59" s="63">
        <v>210</v>
      </c>
      <c r="N59" s="226" t="str">
        <f>IF(('Для розрахунків'!N59:P59)=0," - ",('Для розрахунків'!N59:P59))</f>
        <v> - </v>
      </c>
      <c r="O59" s="226"/>
      <c r="P59" s="226"/>
      <c r="Q59" s="227">
        <f>IF(('Для розрахунків'!Q59:U59)=0," - ",('Для розрахунків'!Q59:U59))</f>
        <v>248</v>
      </c>
      <c r="R59" s="227"/>
      <c r="S59" s="227"/>
      <c r="T59" s="227"/>
      <c r="U59" s="227"/>
      <c r="V59" s="46"/>
    </row>
    <row r="60" spans="1:22" s="4" customFormat="1" ht="12.75">
      <c r="A60" s="231" t="s">
        <v>41</v>
      </c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3"/>
      <c r="M60" s="63">
        <v>220</v>
      </c>
      <c r="N60" s="226" t="str">
        <f>IF(('Для розрахунків'!N60:P60)=0," - ",('Для розрахунків'!N60:P60))</f>
        <v> - </v>
      </c>
      <c r="O60" s="226"/>
      <c r="P60" s="226"/>
      <c r="Q60" s="227" t="str">
        <f>IF(('Для розрахунків'!Q60:U60)=0," - ",('Для розрахунків'!Q60:U60))</f>
        <v> - </v>
      </c>
      <c r="R60" s="227"/>
      <c r="S60" s="227"/>
      <c r="T60" s="227"/>
      <c r="U60" s="227"/>
      <c r="V60" s="46"/>
    </row>
    <row r="61" spans="1:22" s="4" customFormat="1" ht="12.75">
      <c r="A61" s="231" t="s">
        <v>42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3"/>
      <c r="M61" s="63"/>
      <c r="N61" s="226"/>
      <c r="O61" s="226"/>
      <c r="P61" s="226"/>
      <c r="Q61" s="227"/>
      <c r="R61" s="227"/>
      <c r="S61" s="227"/>
      <c r="T61" s="227"/>
      <c r="U61" s="227"/>
      <c r="V61" s="46"/>
    </row>
    <row r="62" spans="1:22" s="4" customFormat="1" ht="12.75">
      <c r="A62" s="228" t="s">
        <v>43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30"/>
      <c r="M62" s="63">
        <v>230</v>
      </c>
      <c r="N62" s="226">
        <f>IF(('Для розрахунків'!N62:P62)=0," - ",('Для розрахунків'!N62:P62))</f>
        <v>685</v>
      </c>
      <c r="O62" s="226"/>
      <c r="P62" s="226"/>
      <c r="Q62" s="227">
        <f>IF(('Для розрахунків'!Q62:U62)=0," - ",('Для розрахунків'!Q62:U62))</f>
        <v>306.4</v>
      </c>
      <c r="R62" s="227"/>
      <c r="S62" s="227"/>
      <c r="T62" s="227"/>
      <c r="U62" s="227"/>
      <c r="V62" s="46"/>
    </row>
    <row r="63" spans="1:22" s="4" customFormat="1" ht="12.75">
      <c r="A63" s="256" t="s">
        <v>118</v>
      </c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30"/>
      <c r="M63" s="108" t="s">
        <v>119</v>
      </c>
      <c r="N63" s="226">
        <f>IF(('Для розрахунків'!N63:P63)=0," - ",('Для розрахунків'!N63:P63))</f>
        <v>2</v>
      </c>
      <c r="O63" s="226"/>
      <c r="P63" s="226"/>
      <c r="Q63" s="227" t="str">
        <f>IF(('Для розрахунків'!Q63:U63)=0," - ",('Для розрахунків'!Q63:U63))</f>
        <v> - </v>
      </c>
      <c r="R63" s="227"/>
      <c r="S63" s="227"/>
      <c r="T63" s="227"/>
      <c r="U63" s="227"/>
      <c r="V63" s="46"/>
    </row>
    <row r="64" spans="1:22" s="4" customFormat="1" ht="12.75">
      <c r="A64" s="228" t="s">
        <v>44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30"/>
      <c r="M64" s="63">
        <v>240</v>
      </c>
      <c r="N64" s="226">
        <f>IF(('Для розрахунків'!N64:P64)=0," - ",('Для розрахунків'!N64:P64))</f>
        <v>62</v>
      </c>
      <c r="O64" s="226"/>
      <c r="P64" s="226"/>
      <c r="Q64" s="227">
        <f>IF(('Для розрахунків'!Q64:U64)=0," - ",('Для розрахунків'!Q64:U64))</f>
        <v>92.48</v>
      </c>
      <c r="R64" s="227"/>
      <c r="S64" s="227"/>
      <c r="T64" s="227"/>
      <c r="U64" s="227"/>
      <c r="V64" s="46"/>
    </row>
    <row r="65" spans="1:22" s="4" customFormat="1" ht="12.75">
      <c r="A65" s="231" t="s">
        <v>45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3"/>
      <c r="M65" s="63">
        <v>250</v>
      </c>
      <c r="N65" s="226" t="str">
        <f>IF(('Для розрахунків'!N65:P65)=0," - ",('Для розрахунків'!N65:P65))</f>
        <v> - </v>
      </c>
      <c r="O65" s="226"/>
      <c r="P65" s="226"/>
      <c r="Q65" s="227" t="str">
        <f>IF(('Для розрахунків'!Q65:U65)=0," - ",('Для розрахунків'!Q65:U65))</f>
        <v> - </v>
      </c>
      <c r="R65" s="227"/>
      <c r="S65" s="227"/>
      <c r="T65" s="227"/>
      <c r="U65" s="227"/>
      <c r="V65" s="46"/>
    </row>
    <row r="66" spans="1:22" s="4" customFormat="1" ht="12.75">
      <c r="A66" s="241" t="s">
        <v>46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3"/>
      <c r="M66" s="62">
        <v>260</v>
      </c>
      <c r="N66" s="238">
        <f>IF(('Для розрахунків'!N66:P66)=0," - ",('Для розрахунків'!N66:P66))</f>
        <v>747</v>
      </c>
      <c r="O66" s="238"/>
      <c r="P66" s="238"/>
      <c r="Q66" s="239">
        <f>IF(('Для розрахунків'!Q66:U66)=0," - ",('Для розрахунків'!Q66:U66))</f>
        <v>793.88</v>
      </c>
      <c r="R66" s="239"/>
      <c r="S66" s="239"/>
      <c r="T66" s="239"/>
      <c r="U66" s="239"/>
      <c r="V66" s="46"/>
    </row>
    <row r="67" spans="1:22" s="4" customFormat="1" ht="12.75">
      <c r="A67" s="234" t="s">
        <v>47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6"/>
      <c r="M67" s="62">
        <v>270</v>
      </c>
      <c r="N67" s="238" t="str">
        <f>IF(('Для розрахунків'!N67:P67)=0," - ",('Для розрахунків'!N67:P67))</f>
        <v> - </v>
      </c>
      <c r="O67" s="238"/>
      <c r="P67" s="238"/>
      <c r="Q67" s="239" t="str">
        <f>IF(('Для розрахунків'!Q67:U67)=0," - ",('Для розрахунків'!Q67:U67))</f>
        <v> - </v>
      </c>
      <c r="R67" s="239"/>
      <c r="S67" s="239"/>
      <c r="T67" s="239"/>
      <c r="U67" s="239"/>
      <c r="V67" s="48"/>
    </row>
    <row r="68" spans="1:22" s="4" customFormat="1" ht="12.75">
      <c r="A68" s="241" t="s">
        <v>9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3"/>
      <c r="M68" s="62">
        <v>280</v>
      </c>
      <c r="N68" s="238">
        <f>IF(('Для розрахунків'!N68:P68)=0," - ",('Для розрахунків'!N68:P68))</f>
        <v>7344</v>
      </c>
      <c r="O68" s="238"/>
      <c r="P68" s="238"/>
      <c r="Q68" s="239">
        <f>IF(('Для розрахунків'!Q68:U68)=0," - ",('Для розрахунків'!Q68:U68))</f>
        <v>7390.88</v>
      </c>
      <c r="R68" s="239"/>
      <c r="S68" s="239"/>
      <c r="T68" s="239"/>
      <c r="U68" s="239"/>
      <c r="V68" s="48"/>
    </row>
    <row r="69" spans="1:22" s="4" customFormat="1" ht="12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5"/>
      <c r="O69" s="55"/>
      <c r="P69" s="55"/>
      <c r="Q69" s="55"/>
      <c r="R69" s="55"/>
      <c r="S69" s="55"/>
      <c r="T69" s="55"/>
      <c r="U69" s="55"/>
      <c r="V69" s="48"/>
    </row>
    <row r="70" spans="1:22" s="4" customFormat="1" ht="25.5">
      <c r="A70" s="252" t="s">
        <v>48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4"/>
      <c r="M70" s="61" t="s">
        <v>13</v>
      </c>
      <c r="N70" s="249" t="s">
        <v>14</v>
      </c>
      <c r="O70" s="249"/>
      <c r="P70" s="249"/>
      <c r="Q70" s="249" t="s">
        <v>15</v>
      </c>
      <c r="R70" s="249"/>
      <c r="S70" s="249"/>
      <c r="T70" s="249"/>
      <c r="U70" s="249"/>
      <c r="V70" s="49"/>
    </row>
    <row r="71" spans="1:22" s="6" customFormat="1" ht="25.5" customHeight="1">
      <c r="A71" s="252">
        <v>1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4"/>
      <c r="M71" s="61">
        <v>2</v>
      </c>
      <c r="N71" s="249">
        <v>3</v>
      </c>
      <c r="O71" s="249"/>
      <c r="P71" s="249"/>
      <c r="Q71" s="249">
        <v>4</v>
      </c>
      <c r="R71" s="249"/>
      <c r="S71" s="249"/>
      <c r="T71" s="249"/>
      <c r="U71" s="249"/>
      <c r="V71" s="50"/>
    </row>
    <row r="72" spans="1:22" s="6" customFormat="1" ht="12.75">
      <c r="A72" s="234" t="s">
        <v>49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6"/>
      <c r="M72" s="63"/>
      <c r="N72" s="255"/>
      <c r="O72" s="255"/>
      <c r="P72" s="255"/>
      <c r="Q72" s="250"/>
      <c r="R72" s="250"/>
      <c r="S72" s="250"/>
      <c r="T72" s="250"/>
      <c r="U72" s="250"/>
      <c r="V72" s="50"/>
    </row>
    <row r="73" spans="1:22" s="4" customFormat="1" ht="12.75">
      <c r="A73" s="231" t="s">
        <v>50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3"/>
      <c r="M73" s="63">
        <v>300</v>
      </c>
      <c r="N73" s="226">
        <f>IF(('Для розрахунків'!N73:P73)=0," - ",('Для розрахунків'!N73:P73))</f>
        <v>7000</v>
      </c>
      <c r="O73" s="226"/>
      <c r="P73" s="226"/>
      <c r="Q73" s="227">
        <f>IF(('Для розрахунків'!Q73:U73)=0," - ",('Для розрахунків'!Q73:U73))</f>
        <v>7000</v>
      </c>
      <c r="R73" s="227"/>
      <c r="S73" s="227"/>
      <c r="T73" s="227"/>
      <c r="U73" s="227"/>
      <c r="V73" s="46"/>
    </row>
    <row r="74" spans="1:22" s="4" customFormat="1" ht="12.75">
      <c r="A74" s="231" t="s">
        <v>51</v>
      </c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3"/>
      <c r="M74" s="63">
        <v>310</v>
      </c>
      <c r="N74" s="226" t="str">
        <f>IF(('Для розрахунків'!N74:P74)=0," - ",('Для розрахунків'!N74:P74))</f>
        <v> - </v>
      </c>
      <c r="O74" s="226"/>
      <c r="P74" s="226"/>
      <c r="Q74" s="227" t="str">
        <f>IF(('Для розрахунків'!Q74:U74)=0," - ",('Для розрахунків'!Q74:U74))</f>
        <v> - </v>
      </c>
      <c r="R74" s="227"/>
      <c r="S74" s="227"/>
      <c r="T74" s="227"/>
      <c r="U74" s="227"/>
      <c r="V74" s="46"/>
    </row>
    <row r="75" spans="1:22" s="4" customFormat="1" ht="12.75">
      <c r="A75" s="231" t="s">
        <v>52</v>
      </c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3"/>
      <c r="M75" s="63">
        <v>320</v>
      </c>
      <c r="N75" s="226" t="str">
        <f>IF(('Для розрахунків'!N75:P75)=0," - ",('Для розрахунків'!N75:P75))</f>
        <v> - </v>
      </c>
      <c r="O75" s="226"/>
      <c r="P75" s="226"/>
      <c r="Q75" s="227" t="str">
        <f>IF(('Для розрахунків'!Q75:U75)=0," - ",('Для розрахунків'!Q75:U75))</f>
        <v> - </v>
      </c>
      <c r="R75" s="227"/>
      <c r="S75" s="227"/>
      <c r="T75" s="227"/>
      <c r="U75" s="227"/>
      <c r="V75" s="46"/>
    </row>
    <row r="76" spans="1:22" s="4" customFormat="1" ht="12.75">
      <c r="A76" s="231" t="s">
        <v>53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3"/>
      <c r="M76" s="63">
        <v>330</v>
      </c>
      <c r="N76" s="226" t="str">
        <f>IF(('Для розрахунків'!N76:P76)=0," - ",('Для розрахунків'!N76:P76))</f>
        <v> - </v>
      </c>
      <c r="O76" s="226"/>
      <c r="P76" s="226"/>
      <c r="Q76" s="227" t="str">
        <f>IF(('Для розрахунків'!Q76:U76)=0," - ",('Для розрахунків'!Q76:U76))</f>
        <v> - </v>
      </c>
      <c r="R76" s="227"/>
      <c r="S76" s="227"/>
      <c r="T76" s="227"/>
      <c r="U76" s="227"/>
      <c r="V76" s="46"/>
    </row>
    <row r="77" spans="1:22" s="4" customFormat="1" ht="12.75">
      <c r="A77" s="231" t="s">
        <v>54</v>
      </c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3"/>
      <c r="M77" s="63">
        <v>340</v>
      </c>
      <c r="N77" s="226" t="str">
        <f>IF(('Для розрахунків'!N77:P77)=0," - ",('Для розрахунків'!N77:P77))</f>
        <v> - </v>
      </c>
      <c r="O77" s="226"/>
      <c r="P77" s="226"/>
      <c r="Q77" s="227" t="str">
        <f>IF(('Для розрахунків'!Q77:U77)=0," - ",('Для розрахунків'!Q77:U77))</f>
        <v> - </v>
      </c>
      <c r="R77" s="227"/>
      <c r="S77" s="227"/>
      <c r="T77" s="227"/>
      <c r="U77" s="227"/>
      <c r="V77" s="46"/>
    </row>
    <row r="78" spans="1:22" s="4" customFormat="1" ht="12.75">
      <c r="A78" s="231" t="s">
        <v>55</v>
      </c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3"/>
      <c r="M78" s="63">
        <v>350</v>
      </c>
      <c r="N78" s="90">
        <f>IF('Для розрахунків'!O78&lt;0,"(",'Для розрахунків'!N78)</f>
        <v>0</v>
      </c>
      <c r="O78" s="65">
        <f>IF('Для розрахунків'!O78=0," - ",ABS('Для розрахунків'!O78))</f>
        <v>35</v>
      </c>
      <c r="P78" s="91">
        <f>IF('Для розрахунків'!O78&lt;0,")",'Для розрахунків'!P78)</f>
        <v>0</v>
      </c>
      <c r="Q78" s="90">
        <f>IF('Для розрахунків'!R78&lt;0,"(",'Для розрахунків'!Q78)</f>
        <v>0</v>
      </c>
      <c r="R78" s="245">
        <f>IF('Для розрахунків'!Q78:U78=0," - ",ABS('Для розрахунків'!R78:T78))</f>
        <v>64</v>
      </c>
      <c r="S78" s="246"/>
      <c r="T78" s="246"/>
      <c r="U78" s="91">
        <f>IF('Для розрахунків'!R78&lt;0,")",'Для розрахунків'!U78)</f>
        <v>0</v>
      </c>
      <c r="V78" s="46"/>
    </row>
    <row r="79" spans="1:22" s="4" customFormat="1" ht="12.75">
      <c r="A79" s="231" t="s">
        <v>56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3"/>
      <c r="M79" s="70">
        <v>360</v>
      </c>
      <c r="N79" s="71" t="s">
        <v>97</v>
      </c>
      <c r="O79" s="75" t="str">
        <f>IF(('Для розрахунків'!O79)=0," - ",('Для розрахунків'!O79))</f>
        <v> - </v>
      </c>
      <c r="P79" s="72" t="s">
        <v>98</v>
      </c>
      <c r="Q79" s="73" t="s">
        <v>97</v>
      </c>
      <c r="R79" s="247" t="str">
        <f>IF(('Для розрахунків'!Q79:U79)=0," - ",('Для розрахунків'!Q79:U79))</f>
        <v> - </v>
      </c>
      <c r="S79" s="248"/>
      <c r="T79" s="248"/>
      <c r="U79" s="74" t="s">
        <v>98</v>
      </c>
      <c r="V79" s="46"/>
    </row>
    <row r="80" spans="1:22" s="4" customFormat="1" ht="12.75">
      <c r="A80" s="231" t="s">
        <v>57</v>
      </c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3"/>
      <c r="M80" s="70">
        <v>370</v>
      </c>
      <c r="N80" s="76" t="s">
        <v>97</v>
      </c>
      <c r="O80" s="65" t="str">
        <f>IF(('Для розрахунків'!O80)=0," - ",('Для розрахунків'!O80))</f>
        <v> - </v>
      </c>
      <c r="P80" s="77" t="s">
        <v>98</v>
      </c>
      <c r="Q80" s="78" t="s">
        <v>97</v>
      </c>
      <c r="R80" s="245" t="str">
        <f>IF(('Для розрахунків'!Q80:U80)=0," - ",('Для розрахунків'!Q80:U80))</f>
        <v> - </v>
      </c>
      <c r="S80" s="246"/>
      <c r="T80" s="246"/>
      <c r="U80" s="79" t="s">
        <v>98</v>
      </c>
      <c r="V80" s="47"/>
    </row>
    <row r="81" spans="1:22" s="4" customFormat="1" ht="12.75">
      <c r="A81" s="241" t="s">
        <v>29</v>
      </c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3"/>
      <c r="M81" s="62">
        <v>380</v>
      </c>
      <c r="N81" s="238">
        <f>IF(('Для розрахунків'!N81:P81)=0," - ",('Для розрахунків'!N81:P81))</f>
        <v>7035</v>
      </c>
      <c r="O81" s="238"/>
      <c r="P81" s="238"/>
      <c r="Q81" s="239">
        <f>IF(('Для розрахунків'!Q81:U81)=0," - ",('Для розрахунків'!Q81:U81))</f>
        <v>7064</v>
      </c>
      <c r="R81" s="239"/>
      <c r="S81" s="239"/>
      <c r="T81" s="239"/>
      <c r="U81" s="239"/>
      <c r="V81" s="47"/>
    </row>
    <row r="82" spans="1:22" s="4" customFormat="1" ht="12.75">
      <c r="A82" s="234" t="s">
        <v>114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6"/>
      <c r="M82" s="63"/>
      <c r="N82" s="226"/>
      <c r="O82" s="226"/>
      <c r="P82" s="226"/>
      <c r="Q82" s="227"/>
      <c r="R82" s="227"/>
      <c r="S82" s="227"/>
      <c r="T82" s="227"/>
      <c r="U82" s="227"/>
      <c r="V82" s="48"/>
    </row>
    <row r="83" spans="1:22" s="4" customFormat="1" ht="12.75">
      <c r="A83" s="231" t="s">
        <v>58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3"/>
      <c r="M83" s="63">
        <v>400</v>
      </c>
      <c r="N83" s="226" t="str">
        <f>IF(('Для розрахунків'!N83:P83)=0," - ",('Для розрахунків'!N83:P83))</f>
        <v> - </v>
      </c>
      <c r="O83" s="226"/>
      <c r="P83" s="226"/>
      <c r="Q83" s="227" t="str">
        <f>IF(('Для розрахунків'!Q83:U83)=0," - ",('Для розрахунків'!Q83:U83))</f>
        <v> - </v>
      </c>
      <c r="R83" s="227"/>
      <c r="S83" s="227"/>
      <c r="T83" s="227"/>
      <c r="U83" s="227"/>
      <c r="V83" s="46"/>
    </row>
    <row r="84" spans="1:22" s="4" customFormat="1" ht="12.75">
      <c r="A84" s="231" t="s">
        <v>59</v>
      </c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3"/>
      <c r="M84" s="63">
        <v>410</v>
      </c>
      <c r="N84" s="226" t="str">
        <f>IF(('Для розрахунків'!N84:P84)=0," - ",('Для розрахунків'!N84:P84))</f>
        <v> - </v>
      </c>
      <c r="O84" s="226"/>
      <c r="P84" s="226"/>
      <c r="Q84" s="227" t="str">
        <f>IF(('Для розрахунків'!Q84:U84)=0," - ",('Для розрахунків'!Q84:U84))</f>
        <v> - </v>
      </c>
      <c r="R84" s="227"/>
      <c r="S84" s="227"/>
      <c r="T84" s="227"/>
      <c r="U84" s="227"/>
      <c r="V84" s="46"/>
    </row>
    <row r="85" spans="1:22" s="4" customFormat="1" ht="12.75">
      <c r="A85" s="251" t="s">
        <v>121</v>
      </c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3"/>
      <c r="M85" s="63">
        <v>420</v>
      </c>
      <c r="N85" s="226" t="str">
        <f>IF(('Для розрахунків'!N85:P85)=0," - ",('Для розрахунків'!N85:P85))</f>
        <v> - </v>
      </c>
      <c r="O85" s="226"/>
      <c r="P85" s="226"/>
      <c r="Q85" s="227" t="str">
        <f>IF(('Для розрахунків'!Q85:U85)=0," - ",('Для розрахунків'!Q85:U85))</f>
        <v> - </v>
      </c>
      <c r="R85" s="227"/>
      <c r="S85" s="227"/>
      <c r="T85" s="227"/>
      <c r="U85" s="227"/>
      <c r="V85" s="46"/>
    </row>
    <row r="86" spans="1:22" s="4" customFormat="1" ht="12.75">
      <c r="A86" s="241" t="s">
        <v>46</v>
      </c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43"/>
      <c r="M86" s="62">
        <v>430</v>
      </c>
      <c r="N86" s="226" t="str">
        <f>IF(('Для розрахунків'!N86:P86)=0," - ",('Для розрахунків'!N86:P86))</f>
        <v> - </v>
      </c>
      <c r="O86" s="226"/>
      <c r="P86" s="226"/>
      <c r="Q86" s="227" t="str">
        <f>IF(('Для розрахунків'!Q86:U86)=0," - ",('Для розрахунків'!Q86:U86))</f>
        <v> - </v>
      </c>
      <c r="R86" s="227"/>
      <c r="S86" s="227"/>
      <c r="T86" s="227"/>
      <c r="U86" s="227"/>
      <c r="V86" s="46"/>
    </row>
    <row r="87" spans="1:22" s="4" customFormat="1" ht="12.75">
      <c r="A87" s="234" t="s">
        <v>60</v>
      </c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6"/>
      <c r="M87" s="63"/>
      <c r="N87" s="226"/>
      <c r="O87" s="226"/>
      <c r="P87" s="226"/>
      <c r="Q87" s="227"/>
      <c r="R87" s="227"/>
      <c r="S87" s="227"/>
      <c r="T87" s="227"/>
      <c r="U87" s="227"/>
      <c r="V87" s="46"/>
    </row>
    <row r="88" spans="1:22" s="4" customFormat="1" ht="12.75">
      <c r="A88" s="231" t="s">
        <v>61</v>
      </c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3"/>
      <c r="M88" s="63">
        <v>440</v>
      </c>
      <c r="N88" s="226" t="str">
        <f>IF(('Для розрахунків'!N88:P88)=0," - ",('Для розрахунків'!N88:P88))</f>
        <v> - </v>
      </c>
      <c r="O88" s="226"/>
      <c r="P88" s="226"/>
      <c r="Q88" s="227" t="str">
        <f>IF(('Для розрахунків'!Q88:U88)=0," - ",('Для розрахунків'!Q88:U88))</f>
        <v> - </v>
      </c>
      <c r="R88" s="227"/>
      <c r="S88" s="227"/>
      <c r="T88" s="227"/>
      <c r="U88" s="227"/>
      <c r="V88" s="46"/>
    </row>
    <row r="89" spans="1:22" s="4" customFormat="1" ht="12.75">
      <c r="A89" s="231" t="s">
        <v>62</v>
      </c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3"/>
      <c r="M89" s="63">
        <v>450</v>
      </c>
      <c r="N89" s="226" t="str">
        <f>IF(('Для розрахунків'!N89:P89)=0," - ",('Для розрахунків'!N89:P89))</f>
        <v> - </v>
      </c>
      <c r="O89" s="226"/>
      <c r="P89" s="226"/>
      <c r="Q89" s="227" t="str">
        <f>IF(('Для розрахунків'!Q89:U89)=0," - ",('Для розрахунків'!Q89:U89))</f>
        <v> - </v>
      </c>
      <c r="R89" s="227"/>
      <c r="S89" s="227"/>
      <c r="T89" s="227"/>
      <c r="U89" s="227"/>
      <c r="V89" s="46"/>
    </row>
    <row r="90" spans="1:22" s="4" customFormat="1" ht="12.75">
      <c r="A90" s="231" t="s">
        <v>63</v>
      </c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3"/>
      <c r="M90" s="63">
        <v>460</v>
      </c>
      <c r="N90" s="226" t="str">
        <f>IF(('Для розрахунків'!N90:P90)=0," - ",('Для розрахунків'!N90:P90))</f>
        <v> - </v>
      </c>
      <c r="O90" s="226"/>
      <c r="P90" s="226"/>
      <c r="Q90" s="227" t="str">
        <f>IF(('Для розрахунків'!Q90:U90)=0," - ",('Для розрахунків'!Q90:U90))</f>
        <v> - </v>
      </c>
      <c r="R90" s="227"/>
      <c r="S90" s="227"/>
      <c r="T90" s="227"/>
      <c r="U90" s="227"/>
      <c r="V90" s="46"/>
    </row>
    <row r="91" spans="1:22" s="4" customFormat="1" ht="12.75">
      <c r="A91" s="231" t="s">
        <v>64</v>
      </c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3"/>
      <c r="M91" s="63">
        <v>470</v>
      </c>
      <c r="N91" s="226" t="str">
        <f>IF(('Для розрахунків'!N91:P91)=0," - ",('Для розрахунків'!N91:P91))</f>
        <v> - </v>
      </c>
      <c r="O91" s="226"/>
      <c r="P91" s="226"/>
      <c r="Q91" s="227" t="str">
        <f>IF(('Для розрахунків'!Q91:U91)=0," - ",('Для розрахунків'!Q91:U91))</f>
        <v> - </v>
      </c>
      <c r="R91" s="227"/>
      <c r="S91" s="227"/>
      <c r="T91" s="227"/>
      <c r="U91" s="227"/>
      <c r="V91" s="46"/>
    </row>
    <row r="92" spans="1:22" s="4" customFormat="1" ht="12.75">
      <c r="A92" s="241" t="s">
        <v>65</v>
      </c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3"/>
      <c r="M92" s="62">
        <v>480</v>
      </c>
      <c r="N92" s="238" t="str">
        <f>IF(('Для розрахунків'!N92:P92)=0," - ",('Для розрахунків'!N92:P92))</f>
        <v> - </v>
      </c>
      <c r="O92" s="238"/>
      <c r="P92" s="238"/>
      <c r="Q92" s="239" t="str">
        <f>IF(('Для розрахунків'!Q92:U92)=0," - ",('Для розрахунків'!Q92:U92))</f>
        <v> - </v>
      </c>
      <c r="R92" s="239"/>
      <c r="S92" s="239"/>
      <c r="T92" s="239"/>
      <c r="U92" s="239"/>
      <c r="V92" s="46"/>
    </row>
    <row r="93" spans="1:22" s="4" customFormat="1" ht="12.75">
      <c r="A93" s="234" t="s">
        <v>66</v>
      </c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6"/>
      <c r="M93" s="63"/>
      <c r="N93" s="226"/>
      <c r="O93" s="226"/>
      <c r="P93" s="226"/>
      <c r="Q93" s="227"/>
      <c r="R93" s="227"/>
      <c r="S93" s="227"/>
      <c r="T93" s="227"/>
      <c r="U93" s="227"/>
      <c r="V93" s="48"/>
    </row>
    <row r="94" spans="1:22" s="4" customFormat="1" ht="12.75">
      <c r="A94" s="231" t="s">
        <v>67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3"/>
      <c r="M94" s="63">
        <v>500</v>
      </c>
      <c r="N94" s="226" t="str">
        <f>IF(('Для розрахунків'!N94:P94)=0," - ",('Для розрахунків'!N94:P94))</f>
        <v> - </v>
      </c>
      <c r="O94" s="226"/>
      <c r="P94" s="226"/>
      <c r="Q94" s="227" t="str">
        <f>IF(('Для розрахунків'!Q94:U94)=0," - ",('Для розрахунків'!Q94:U94))</f>
        <v> - </v>
      </c>
      <c r="R94" s="227"/>
      <c r="S94" s="227"/>
      <c r="T94" s="227"/>
      <c r="U94" s="227"/>
      <c r="V94" s="46"/>
    </row>
    <row r="95" spans="1:22" s="4" customFormat="1" ht="12.75">
      <c r="A95" s="231" t="s">
        <v>68</v>
      </c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3"/>
      <c r="M95" s="63">
        <v>510</v>
      </c>
      <c r="N95" s="226" t="str">
        <f>IF(('Для розрахунків'!N95:P95)=0," - ",('Для розрахунків'!N95:P95))</f>
        <v> - </v>
      </c>
      <c r="O95" s="226"/>
      <c r="P95" s="226"/>
      <c r="Q95" s="227" t="str">
        <f>IF(('Для розрахунків'!Q95:U95)=0," - ",('Для розрахунків'!Q95:U95))</f>
        <v> - </v>
      </c>
      <c r="R95" s="227"/>
      <c r="S95" s="227"/>
      <c r="T95" s="227"/>
      <c r="U95" s="227"/>
      <c r="V95" s="46"/>
    </row>
    <row r="96" spans="1:22" s="4" customFormat="1" ht="12.75">
      <c r="A96" s="231" t="s">
        <v>69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3"/>
      <c r="M96" s="63">
        <v>520</v>
      </c>
      <c r="N96" s="226" t="str">
        <f>IF(('Для розрахунків'!N96:P96)=0," - ",('Для розрахунків'!N96:P96))</f>
        <v> - </v>
      </c>
      <c r="O96" s="226"/>
      <c r="P96" s="226"/>
      <c r="Q96" s="227" t="str">
        <f>IF(('Для розрахунків'!Q96:U96)=0," - ",('Для розрахунків'!Q96:U96))</f>
        <v> - </v>
      </c>
      <c r="R96" s="227"/>
      <c r="S96" s="227"/>
      <c r="T96" s="227"/>
      <c r="U96" s="227"/>
      <c r="V96" s="46"/>
    </row>
    <row r="97" spans="1:22" s="4" customFormat="1" ht="12.75">
      <c r="A97" s="231" t="s">
        <v>70</v>
      </c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3"/>
      <c r="M97" s="63">
        <v>530</v>
      </c>
      <c r="N97" s="226">
        <f>IF(('Для розрахунків'!N97:P97)=0," - ",('Для розрахунків'!N97:P97))</f>
        <v>309</v>
      </c>
      <c r="O97" s="226"/>
      <c r="P97" s="226"/>
      <c r="Q97" s="227">
        <f>IF(('Для розрахунків'!Q97:U97)=0," - ",('Для розрахунків'!Q97:U97))</f>
        <v>327</v>
      </c>
      <c r="R97" s="227"/>
      <c r="S97" s="227"/>
      <c r="T97" s="227"/>
      <c r="U97" s="227"/>
      <c r="V97" s="46"/>
    </row>
    <row r="98" spans="1:22" s="4" customFormat="1" ht="12.75">
      <c r="A98" s="231" t="s">
        <v>71</v>
      </c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3"/>
      <c r="M98" s="63"/>
      <c r="N98" s="226"/>
      <c r="O98" s="226"/>
      <c r="P98" s="226"/>
      <c r="Q98" s="227"/>
      <c r="R98" s="227"/>
      <c r="S98" s="227"/>
      <c r="T98" s="227"/>
      <c r="U98" s="227"/>
      <c r="V98" s="46"/>
    </row>
    <row r="99" spans="1:22" s="4" customFormat="1" ht="12.75">
      <c r="A99" s="228" t="s">
        <v>72</v>
      </c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30"/>
      <c r="M99" s="63">
        <v>540</v>
      </c>
      <c r="N99" s="226" t="str">
        <f>IF(('Для розрахунків'!N99:P99)=0," - ",('Для розрахунків'!N99:P99))</f>
        <v> - </v>
      </c>
      <c r="O99" s="226"/>
      <c r="P99" s="226"/>
      <c r="Q99" s="227" t="str">
        <f>IF(('Для розрахунків'!Q99:U99)=0," - ",('Для розрахунків'!Q99:U99))</f>
        <v> - </v>
      </c>
      <c r="R99" s="227"/>
      <c r="S99" s="227"/>
      <c r="T99" s="227"/>
      <c r="U99" s="227"/>
      <c r="V99" s="46"/>
    </row>
    <row r="100" spans="1:22" s="4" customFormat="1" ht="12.75">
      <c r="A100" s="228" t="s">
        <v>36</v>
      </c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30"/>
      <c r="M100" s="63">
        <v>550</v>
      </c>
      <c r="N100" s="226" t="str">
        <f>IF(('Для розрахунків'!N100:P100)=0," - ",('Для розрахунків'!N100:P100))</f>
        <v> - </v>
      </c>
      <c r="O100" s="226"/>
      <c r="P100" s="226"/>
      <c r="Q100" s="227" t="str">
        <f>IF(('Для розрахунків'!Q100:U100)=0," - ",('Для розрахунків'!Q100:U100))</f>
        <v> - </v>
      </c>
      <c r="R100" s="227"/>
      <c r="S100" s="227"/>
      <c r="T100" s="227"/>
      <c r="U100" s="227"/>
      <c r="V100" s="46"/>
    </row>
    <row r="101" spans="1:22" s="4" customFormat="1" ht="12.75">
      <c r="A101" s="228" t="s">
        <v>73</v>
      </c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30"/>
      <c r="M101" s="63">
        <v>560</v>
      </c>
      <c r="N101" s="226" t="str">
        <f>IF(('Для розрахунків'!N101:P101)=0," - ",('Для розрахунків'!N101:P101))</f>
        <v> - </v>
      </c>
      <c r="O101" s="226"/>
      <c r="P101" s="226"/>
      <c r="Q101" s="227" t="str">
        <f>IF(('Для розрахунків'!Q101:U101)=0," - ",('Для розрахунків'!Q101:U101))</f>
        <v> - </v>
      </c>
      <c r="R101" s="227"/>
      <c r="S101" s="227"/>
      <c r="T101" s="227"/>
      <c r="U101" s="227"/>
      <c r="V101" s="46"/>
    </row>
    <row r="102" spans="1:22" s="4" customFormat="1" ht="12.75">
      <c r="A102" s="228" t="s">
        <v>74</v>
      </c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30"/>
      <c r="M102" s="63">
        <v>570</v>
      </c>
      <c r="N102" s="226" t="str">
        <f>IF(('Для розрахунків'!N102:P102)=0," - ",('Для розрахунків'!N102:P102))</f>
        <v> - </v>
      </c>
      <c r="O102" s="226"/>
      <c r="P102" s="226"/>
      <c r="Q102" s="227" t="str">
        <f>IF(('Для розрахунків'!Q102:U102)=0," - ",('Для розрахунків'!Q102:U102))</f>
        <v> - </v>
      </c>
      <c r="R102" s="227"/>
      <c r="S102" s="227"/>
      <c r="T102" s="227"/>
      <c r="U102" s="227"/>
      <c r="V102" s="46"/>
    </row>
    <row r="103" spans="1:22" s="4" customFormat="1" ht="12.75">
      <c r="A103" s="228" t="s">
        <v>75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30"/>
      <c r="M103" s="63">
        <v>580</v>
      </c>
      <c r="N103" s="226" t="str">
        <f>IF(('Для розрахунків'!N103:P103)=0," - ",('Для розрахунків'!N103:P103))</f>
        <v> - </v>
      </c>
      <c r="O103" s="226"/>
      <c r="P103" s="226"/>
      <c r="Q103" s="227" t="str">
        <f>IF(('Для розрахунків'!Q103:U103)=0," - ",('Для розрахунків'!Q103:U103))</f>
        <v> - </v>
      </c>
      <c r="R103" s="227"/>
      <c r="S103" s="227"/>
      <c r="T103" s="227"/>
      <c r="U103" s="227"/>
      <c r="V103" s="46"/>
    </row>
    <row r="104" spans="1:22" s="4" customFormat="1" ht="12.75">
      <c r="A104" s="228" t="s">
        <v>76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30"/>
      <c r="M104" s="63">
        <v>590</v>
      </c>
      <c r="N104" s="226" t="str">
        <f>IF(('Для розрахунків'!N104:P104)=0," - ",('Для розрахунків'!N104:P104))</f>
        <v> - </v>
      </c>
      <c r="O104" s="226"/>
      <c r="P104" s="226"/>
      <c r="Q104" s="227" t="str">
        <f>IF(('Для розрахунків'!Q104:U104)=0," - ",('Для розрахунків'!Q104:U104))</f>
        <v> - </v>
      </c>
      <c r="R104" s="227"/>
      <c r="S104" s="227"/>
      <c r="T104" s="227"/>
      <c r="U104" s="227"/>
      <c r="V104" s="46"/>
    </row>
    <row r="105" spans="1:22" s="4" customFormat="1" ht="12.75">
      <c r="A105" s="228" t="s">
        <v>39</v>
      </c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30"/>
      <c r="M105" s="63">
        <v>600</v>
      </c>
      <c r="N105" s="226" t="str">
        <f>IF(('Для розрахунків'!N105:P105)=0," - ",('Для розрахунків'!N105:P105))</f>
        <v> - </v>
      </c>
      <c r="O105" s="226"/>
      <c r="P105" s="226"/>
      <c r="Q105" s="227" t="str">
        <f>IF(('Для розрахунків'!Q105:U105)=0," - ",('Для розрахунків'!Q105:U105))</f>
        <v> - </v>
      </c>
      <c r="R105" s="227"/>
      <c r="S105" s="227"/>
      <c r="T105" s="227"/>
      <c r="U105" s="227"/>
      <c r="V105" s="46"/>
    </row>
    <row r="106" spans="1:22" s="4" customFormat="1" ht="12.75">
      <c r="A106" s="231" t="s">
        <v>77</v>
      </c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3"/>
      <c r="M106" s="63">
        <v>610</v>
      </c>
      <c r="N106" s="226" t="str">
        <f>IF(('Для розрахунків'!N106:P106)=0," - ",('Для розрахунків'!N106:P106))</f>
        <v> - </v>
      </c>
      <c r="O106" s="226"/>
      <c r="P106" s="226"/>
      <c r="Q106" s="227" t="str">
        <f>IF(('Для розрахунків'!Q106:U106)=0," - ",('Для розрахунків'!Q106:U106))</f>
        <v> - </v>
      </c>
      <c r="R106" s="227"/>
      <c r="S106" s="227"/>
      <c r="T106" s="227"/>
      <c r="U106" s="227"/>
      <c r="V106" s="46"/>
    </row>
    <row r="107" spans="1:22" s="4" customFormat="1" ht="12.75">
      <c r="A107" s="241" t="s">
        <v>78</v>
      </c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3"/>
      <c r="M107" s="62">
        <v>620</v>
      </c>
      <c r="N107" s="238">
        <f>IF(('Для розрахунків'!N107:P107)=0," - ",('Для розрахунків'!N107:P107))</f>
        <v>309</v>
      </c>
      <c r="O107" s="238"/>
      <c r="P107" s="238"/>
      <c r="Q107" s="239">
        <f>IF(('Для розрахунків'!Q107:U107)=0," - ",('Для розрахунків'!Q107:U107))</f>
        <v>327</v>
      </c>
      <c r="R107" s="239"/>
      <c r="S107" s="239"/>
      <c r="T107" s="239"/>
      <c r="U107" s="239"/>
      <c r="V107" s="46"/>
    </row>
    <row r="108" spans="1:22" s="4" customFormat="1" ht="12.75">
      <c r="A108" s="234" t="s">
        <v>79</v>
      </c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6"/>
      <c r="M108" s="62">
        <v>630</v>
      </c>
      <c r="N108" s="238" t="str">
        <f>IF(('Для розрахунків'!N108:P108)=0," - ",('Для розрахунків'!N108:P108))</f>
        <v> - </v>
      </c>
      <c r="O108" s="238"/>
      <c r="P108" s="238"/>
      <c r="Q108" s="239" t="str">
        <f>IF(('Для розрахунків'!Q108:U108)=0," - ",('Для розрахунків'!Q108:U108))</f>
        <v> - </v>
      </c>
      <c r="R108" s="239"/>
      <c r="S108" s="239"/>
      <c r="T108" s="239"/>
      <c r="U108" s="239"/>
      <c r="V108" s="48"/>
    </row>
    <row r="109" spans="1:22" s="4" customFormat="1" ht="13.5" thickBot="1">
      <c r="A109" s="241" t="s">
        <v>9</v>
      </c>
      <c r="B109" s="242"/>
      <c r="C109" s="242"/>
      <c r="D109" s="242"/>
      <c r="E109" s="242"/>
      <c r="F109" s="242"/>
      <c r="G109" s="242"/>
      <c r="H109" s="242"/>
      <c r="I109" s="242"/>
      <c r="J109" s="242"/>
      <c r="K109" s="242"/>
      <c r="L109" s="243"/>
      <c r="M109" s="62">
        <v>640</v>
      </c>
      <c r="N109" s="238">
        <f>IF(('Для розрахунків'!N109:P109)=0," - ",('Для розрахунків'!N109:P109))</f>
        <v>7344</v>
      </c>
      <c r="O109" s="238"/>
      <c r="P109" s="238"/>
      <c r="Q109" s="239">
        <f>IF(('Для розрахунків'!Q109:U109)=0," - ",('Для розрахунків'!Q109:U109))</f>
        <v>7391</v>
      </c>
      <c r="R109" s="239"/>
      <c r="S109" s="239"/>
      <c r="T109" s="239"/>
      <c r="U109" s="239"/>
      <c r="V109" s="48"/>
    </row>
    <row r="110" spans="1:3" s="111" customFormat="1" ht="12.75">
      <c r="A110" s="110"/>
      <c r="B110" s="110"/>
      <c r="C110" s="110"/>
    </row>
    <row r="111" spans="1:11" s="111" customFormat="1" ht="12.75">
      <c r="A111" s="112" t="s">
        <v>122</v>
      </c>
      <c r="D111" s="113"/>
      <c r="E111" s="113"/>
      <c r="F111" s="113"/>
      <c r="G111" s="113"/>
      <c r="H111" s="113"/>
      <c r="I111" s="113"/>
      <c r="J111" s="113"/>
      <c r="K111" s="113"/>
    </row>
    <row r="112" spans="1:5" s="111" customFormat="1" ht="12.75">
      <c r="A112" s="112" t="s">
        <v>123</v>
      </c>
      <c r="D112" s="113"/>
      <c r="E112" s="113"/>
    </row>
    <row r="113" spans="1:22" s="4" customFormat="1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8"/>
      <c r="P113" s="56"/>
      <c r="Q113" s="59"/>
      <c r="R113" s="56"/>
      <c r="S113" s="56"/>
      <c r="T113" s="56"/>
      <c r="U113" s="56"/>
      <c r="V113" s="48"/>
    </row>
    <row r="114" spans="1:21" ht="12.75">
      <c r="A114" s="244" t="s">
        <v>142</v>
      </c>
      <c r="B114" s="244"/>
      <c r="C114" s="244"/>
      <c r="D114" s="240">
        <f>'Для розрахунків'!D114</f>
        <v>0</v>
      </c>
      <c r="E114" s="240"/>
      <c r="F114" s="240"/>
      <c r="G114" s="240"/>
      <c r="H114" s="240"/>
      <c r="I114" s="240"/>
      <c r="J114" s="240"/>
      <c r="K114" s="85"/>
      <c r="L114" s="225" t="str">
        <f>'Для розрахунків'!L114</f>
        <v>Ткачук М.А.</v>
      </c>
      <c r="M114" s="225"/>
      <c r="N114" s="225"/>
      <c r="O114" s="225"/>
      <c r="P114" s="225"/>
      <c r="Q114" s="86"/>
      <c r="R114" s="87"/>
      <c r="S114" s="87"/>
      <c r="T114" s="87"/>
      <c r="U114" s="87"/>
    </row>
    <row r="115" spans="1:21" ht="12.75">
      <c r="A115" s="8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7"/>
      <c r="M115" s="87"/>
      <c r="N115" s="87"/>
      <c r="O115" s="89"/>
      <c r="P115" s="87"/>
      <c r="Q115" s="86"/>
      <c r="R115" s="87"/>
      <c r="S115" s="87"/>
      <c r="T115" s="87"/>
      <c r="U115" s="87"/>
    </row>
    <row r="116" spans="1:21" ht="12.75">
      <c r="A116" s="244" t="s">
        <v>80</v>
      </c>
      <c r="B116" s="244"/>
      <c r="C116" s="244"/>
      <c r="D116" s="244"/>
      <c r="E116" s="244"/>
      <c r="F116" s="240">
        <f>'Для розрахунків'!F116</f>
        <v>0</v>
      </c>
      <c r="G116" s="240"/>
      <c r="H116" s="240"/>
      <c r="I116" s="240"/>
      <c r="J116" s="240"/>
      <c r="K116" s="85"/>
      <c r="L116" s="225">
        <f>'Для розрахунків'!L116</f>
        <v>0</v>
      </c>
      <c r="M116" s="225"/>
      <c r="N116" s="225"/>
      <c r="O116" s="225"/>
      <c r="P116" s="225"/>
      <c r="Q116" s="86"/>
      <c r="R116" s="87"/>
      <c r="S116" s="87"/>
      <c r="T116" s="87"/>
      <c r="U116" s="87"/>
    </row>
    <row r="117" spans="1:16" ht="12.75">
      <c r="A117" s="80"/>
      <c r="B117" s="80"/>
      <c r="C117" s="80"/>
      <c r="D117" s="80"/>
      <c r="E117" s="80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</sheetData>
  <sheetProtection formatCells="0" formatColumns="0" formatRows="0"/>
  <mergeCells count="303">
    <mergeCell ref="W1:Z14"/>
    <mergeCell ref="Q4:U4"/>
    <mergeCell ref="A6:I6"/>
    <mergeCell ref="J6:M6"/>
    <mergeCell ref="D4:M4"/>
    <mergeCell ref="A4:C4"/>
    <mergeCell ref="A5:B5"/>
    <mergeCell ref="C5:M5"/>
    <mergeCell ref="L1:U1"/>
    <mergeCell ref="M3:O3"/>
    <mergeCell ref="Q2:U2"/>
    <mergeCell ref="Q3:R3"/>
    <mergeCell ref="T3:U3"/>
    <mergeCell ref="A21:L21"/>
    <mergeCell ref="Q5:U5"/>
    <mergeCell ref="A20:L20"/>
    <mergeCell ref="G7:M7"/>
    <mergeCell ref="N20:P20"/>
    <mergeCell ref="Q6:U6"/>
    <mergeCell ref="Q7:U7"/>
    <mergeCell ref="G10:M10"/>
    <mergeCell ref="A7:F7"/>
    <mergeCell ref="A8:F8"/>
    <mergeCell ref="E16:J16"/>
    <mergeCell ref="A9:F9"/>
    <mergeCell ref="Q37:U37"/>
    <mergeCell ref="Q20:U20"/>
    <mergeCell ref="Q25:U25"/>
    <mergeCell ref="N21:P21"/>
    <mergeCell ref="N27:P27"/>
    <mergeCell ref="N28:P28"/>
    <mergeCell ref="Q28:U28"/>
    <mergeCell ref="N37:P37"/>
    <mergeCell ref="N29:P29"/>
    <mergeCell ref="Q24:U24"/>
    <mergeCell ref="N24:P24"/>
    <mergeCell ref="M18:P18"/>
    <mergeCell ref="N22:P22"/>
    <mergeCell ref="Q21:U21"/>
    <mergeCell ref="Q22:U22"/>
    <mergeCell ref="N23:P23"/>
    <mergeCell ref="Q23:U23"/>
    <mergeCell ref="A30:L30"/>
    <mergeCell ref="Q29:U29"/>
    <mergeCell ref="N25:P25"/>
    <mergeCell ref="R35:T35"/>
    <mergeCell ref="Q33:U33"/>
    <mergeCell ref="Q34:U34"/>
    <mergeCell ref="Q30:U30"/>
    <mergeCell ref="N30:P30"/>
    <mergeCell ref="Q27:U27"/>
    <mergeCell ref="R26:T26"/>
    <mergeCell ref="N33:P33"/>
    <mergeCell ref="N34:P34"/>
    <mergeCell ref="N38:P38"/>
    <mergeCell ref="N36:P36"/>
    <mergeCell ref="Q36:U36"/>
    <mergeCell ref="A23:L23"/>
    <mergeCell ref="A24:L24"/>
    <mergeCell ref="A28:L28"/>
    <mergeCell ref="A26:L26"/>
    <mergeCell ref="A33:L33"/>
    <mergeCell ref="A40:L40"/>
    <mergeCell ref="A41:L41"/>
    <mergeCell ref="Q41:U41"/>
    <mergeCell ref="R31:T31"/>
    <mergeCell ref="Q38:U38"/>
    <mergeCell ref="N39:P39"/>
    <mergeCell ref="N40:P40"/>
    <mergeCell ref="Q40:U40"/>
    <mergeCell ref="Q39:U39"/>
    <mergeCell ref="N41:P41"/>
    <mergeCell ref="A51:L51"/>
    <mergeCell ref="A52:L52"/>
    <mergeCell ref="A29:L29"/>
    <mergeCell ref="A36:L36"/>
    <mergeCell ref="A37:L37"/>
    <mergeCell ref="A35:L35"/>
    <mergeCell ref="A34:L34"/>
    <mergeCell ref="A44:L44"/>
    <mergeCell ref="A38:L38"/>
    <mergeCell ref="A39:L39"/>
    <mergeCell ref="A45:L45"/>
    <mergeCell ref="A46:L46"/>
    <mergeCell ref="A47:L47"/>
    <mergeCell ref="A48:L48"/>
    <mergeCell ref="A49:L49"/>
    <mergeCell ref="A50:L50"/>
    <mergeCell ref="A70:L70"/>
    <mergeCell ref="A53:L53"/>
    <mergeCell ref="A54:L54"/>
    <mergeCell ref="A55:L55"/>
    <mergeCell ref="A56:L56"/>
    <mergeCell ref="A57:L57"/>
    <mergeCell ref="A58:L58"/>
    <mergeCell ref="A59:L59"/>
    <mergeCell ref="A60:L60"/>
    <mergeCell ref="A76:L76"/>
    <mergeCell ref="A77:L77"/>
    <mergeCell ref="A61:L61"/>
    <mergeCell ref="A62:L62"/>
    <mergeCell ref="A64:L64"/>
    <mergeCell ref="A65:L65"/>
    <mergeCell ref="A63:L63"/>
    <mergeCell ref="A66:L66"/>
    <mergeCell ref="A67:L67"/>
    <mergeCell ref="A68:L68"/>
    <mergeCell ref="A84:L84"/>
    <mergeCell ref="A85:L85"/>
    <mergeCell ref="A71:L71"/>
    <mergeCell ref="N68:P68"/>
    <mergeCell ref="A72:L72"/>
    <mergeCell ref="A73:L73"/>
    <mergeCell ref="N71:P71"/>
    <mergeCell ref="N72:P72"/>
    <mergeCell ref="A74:L74"/>
    <mergeCell ref="A75:L75"/>
    <mergeCell ref="A78:L78"/>
    <mergeCell ref="A79:L79"/>
    <mergeCell ref="A80:L80"/>
    <mergeCell ref="A81:L81"/>
    <mergeCell ref="A82:L82"/>
    <mergeCell ref="A83:L83"/>
    <mergeCell ref="A86:L86"/>
    <mergeCell ref="A87:L87"/>
    <mergeCell ref="A88:L88"/>
    <mergeCell ref="A89:L89"/>
    <mergeCell ref="A97:L97"/>
    <mergeCell ref="A90:L90"/>
    <mergeCell ref="A91:L91"/>
    <mergeCell ref="A92:L92"/>
    <mergeCell ref="A93:L93"/>
    <mergeCell ref="A95:L95"/>
    <mergeCell ref="A96:L96"/>
    <mergeCell ref="A107:L107"/>
    <mergeCell ref="A108:L108"/>
    <mergeCell ref="A102:L102"/>
    <mergeCell ref="A103:L103"/>
    <mergeCell ref="A104:L104"/>
    <mergeCell ref="A105:L105"/>
    <mergeCell ref="N85:P85"/>
    <mergeCell ref="N86:P86"/>
    <mergeCell ref="N87:P87"/>
    <mergeCell ref="N88:P88"/>
    <mergeCell ref="A106:L106"/>
    <mergeCell ref="A98:L98"/>
    <mergeCell ref="A99:L99"/>
    <mergeCell ref="A100:L100"/>
    <mergeCell ref="A101:L101"/>
    <mergeCell ref="A94:L94"/>
    <mergeCell ref="Q88:U88"/>
    <mergeCell ref="Q83:U83"/>
    <mergeCell ref="Q84:U84"/>
    <mergeCell ref="Q85:U85"/>
    <mergeCell ref="Q86:U86"/>
    <mergeCell ref="Q87:U87"/>
    <mergeCell ref="A42:L42"/>
    <mergeCell ref="A43:L43"/>
    <mergeCell ref="N42:P42"/>
    <mergeCell ref="Q42:U42"/>
    <mergeCell ref="N44:P44"/>
    <mergeCell ref="Q44:U44"/>
    <mergeCell ref="N45:P45"/>
    <mergeCell ref="Q45:U45"/>
    <mergeCell ref="N46:P46"/>
    <mergeCell ref="Q46:U46"/>
    <mergeCell ref="N43:P43"/>
    <mergeCell ref="Q43:U43"/>
    <mergeCell ref="N83:P83"/>
    <mergeCell ref="N84:P84"/>
    <mergeCell ref="N70:P70"/>
    <mergeCell ref="N63:P63"/>
    <mergeCell ref="N74:P74"/>
    <mergeCell ref="N77:P77"/>
    <mergeCell ref="N81:P81"/>
    <mergeCell ref="N48:P48"/>
    <mergeCell ref="Q48:U48"/>
    <mergeCell ref="N49:P49"/>
    <mergeCell ref="Q49:U49"/>
    <mergeCell ref="N64:P64"/>
    <mergeCell ref="N65:P65"/>
    <mergeCell ref="N55:P55"/>
    <mergeCell ref="N56:P56"/>
    <mergeCell ref="Q54:U54"/>
    <mergeCell ref="Q70:U70"/>
    <mergeCell ref="N67:P67"/>
    <mergeCell ref="N59:P59"/>
    <mergeCell ref="Q59:U59"/>
    <mergeCell ref="N58:P58"/>
    <mergeCell ref="Q58:U58"/>
    <mergeCell ref="N66:P66"/>
    <mergeCell ref="N60:P60"/>
    <mergeCell ref="Q63:U63"/>
    <mergeCell ref="N50:P50"/>
    <mergeCell ref="N47:P47"/>
    <mergeCell ref="Q67:U67"/>
    <mergeCell ref="Q62:U62"/>
    <mergeCell ref="Q64:U64"/>
    <mergeCell ref="Q68:U68"/>
    <mergeCell ref="N61:P61"/>
    <mergeCell ref="N62:P62"/>
    <mergeCell ref="Q65:U65"/>
    <mergeCell ref="Q66:U66"/>
    <mergeCell ref="Q55:U55"/>
    <mergeCell ref="Q73:U73"/>
    <mergeCell ref="Q47:U47"/>
    <mergeCell ref="N54:P54"/>
    <mergeCell ref="R53:T53"/>
    <mergeCell ref="Q50:U50"/>
    <mergeCell ref="N51:P51"/>
    <mergeCell ref="Q51:U51"/>
    <mergeCell ref="N52:P52"/>
    <mergeCell ref="Q52:U52"/>
    <mergeCell ref="N73:P73"/>
    <mergeCell ref="Q71:U71"/>
    <mergeCell ref="Q60:U60"/>
    <mergeCell ref="Q61:U61"/>
    <mergeCell ref="Q56:U56"/>
    <mergeCell ref="Q57:U57"/>
    <mergeCell ref="N57:P57"/>
    <mergeCell ref="Q72:U72"/>
    <mergeCell ref="Q77:U77"/>
    <mergeCell ref="N75:P75"/>
    <mergeCell ref="Q75:U75"/>
    <mergeCell ref="N76:P76"/>
    <mergeCell ref="Q76:U76"/>
    <mergeCell ref="Q74:U74"/>
    <mergeCell ref="Q81:U81"/>
    <mergeCell ref="R78:T78"/>
    <mergeCell ref="N82:P82"/>
    <mergeCell ref="Q82:U82"/>
    <mergeCell ref="R79:T79"/>
    <mergeCell ref="R80:T80"/>
    <mergeCell ref="Q89:U89"/>
    <mergeCell ref="N90:P90"/>
    <mergeCell ref="Q90:U90"/>
    <mergeCell ref="N91:P91"/>
    <mergeCell ref="Q91:U91"/>
    <mergeCell ref="N89:P89"/>
    <mergeCell ref="Q92:U92"/>
    <mergeCell ref="N93:P93"/>
    <mergeCell ref="Q93:U93"/>
    <mergeCell ref="N94:P94"/>
    <mergeCell ref="Q94:U94"/>
    <mergeCell ref="N92:P92"/>
    <mergeCell ref="Q95:U95"/>
    <mergeCell ref="N96:P96"/>
    <mergeCell ref="Q96:U96"/>
    <mergeCell ref="N97:P97"/>
    <mergeCell ref="Q97:U97"/>
    <mergeCell ref="N95:P95"/>
    <mergeCell ref="Q98:U98"/>
    <mergeCell ref="N99:P99"/>
    <mergeCell ref="Q99:U99"/>
    <mergeCell ref="N100:P100"/>
    <mergeCell ref="Q100:U100"/>
    <mergeCell ref="N98:P98"/>
    <mergeCell ref="N108:P108"/>
    <mergeCell ref="Q108:U108"/>
    <mergeCell ref="Q103:U103"/>
    <mergeCell ref="N101:P101"/>
    <mergeCell ref="Q104:U104"/>
    <mergeCell ref="N104:P104"/>
    <mergeCell ref="Q101:U101"/>
    <mergeCell ref="N102:P102"/>
    <mergeCell ref="Q102:U102"/>
    <mergeCell ref="N103:P103"/>
    <mergeCell ref="F116:J116"/>
    <mergeCell ref="N109:P109"/>
    <mergeCell ref="Q109:U109"/>
    <mergeCell ref="A109:L109"/>
    <mergeCell ref="A114:C114"/>
    <mergeCell ref="A116:E116"/>
    <mergeCell ref="D114:J114"/>
    <mergeCell ref="L114:P114"/>
    <mergeCell ref="A25:L25"/>
    <mergeCell ref="A27:L27"/>
    <mergeCell ref="A22:L22"/>
    <mergeCell ref="Q18:U18"/>
    <mergeCell ref="N107:P107"/>
    <mergeCell ref="Q107:U107"/>
    <mergeCell ref="N105:P105"/>
    <mergeCell ref="Q105:U105"/>
    <mergeCell ref="N106:P106"/>
    <mergeCell ref="Q106:U106"/>
    <mergeCell ref="G9:M9"/>
    <mergeCell ref="Q9:U9"/>
    <mergeCell ref="A10:E10"/>
    <mergeCell ref="G8:M8"/>
    <mergeCell ref="L116:P116"/>
    <mergeCell ref="Q8:U8"/>
    <mergeCell ref="A32:L32"/>
    <mergeCell ref="N32:P32"/>
    <mergeCell ref="Q32:U32"/>
    <mergeCell ref="A31:L31"/>
    <mergeCell ref="A14:M14"/>
    <mergeCell ref="Q14:R14"/>
    <mergeCell ref="Q10:U10"/>
    <mergeCell ref="A11:B11"/>
    <mergeCell ref="C11:M11"/>
    <mergeCell ref="A12:M12"/>
    <mergeCell ref="A13:M13"/>
    <mergeCell ref="Q13:R13"/>
  </mergeCells>
  <printOptions horizontalCentered="1"/>
  <pageMargins left="0.1968503937007874" right="0.1968503937007874" top="0.1968503937007874" bottom="0.1968503937007874" header="0" footer="0"/>
  <pageSetup blackAndWhite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Maryna Tkachuk</cp:lastModifiedBy>
  <cp:lastPrinted>2013-03-11T08:33:04Z</cp:lastPrinted>
  <dcterms:created xsi:type="dcterms:W3CDTF">2006-11-10T08:57:46Z</dcterms:created>
  <dcterms:modified xsi:type="dcterms:W3CDTF">2013-04-04T11:06:02Z</dcterms:modified>
  <cp:category/>
  <cp:version/>
  <cp:contentType/>
  <cp:contentStatus/>
</cp:coreProperties>
</file>